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ixonresourcesunlimited.sharepoint.com/Shared Documents/Projects/California/Berkeley/293 - RFP/Work Product/RFP/"/>
    </mc:Choice>
  </mc:AlternateContent>
  <xr:revisionPtr revIDLastSave="849" documentId="8_{2B738DE4-3A15-46EA-89D9-189C8A4EEE21}" xr6:coauthVersionLast="47" xr6:coauthVersionMax="47" xr10:uidLastSave="{22544F00-BFF3-482E-843F-34BD305EAFD2}"/>
  <bookViews>
    <workbookView xWindow="-120" yWindow="-120" windowWidth="29040" windowHeight="15720" xr2:uid="{83C6964B-7639-4C4C-8A3B-FABDC5166AAD}"/>
  </bookViews>
  <sheets>
    <sheet name="Instructions" sheetId="9" r:id="rId1"/>
    <sheet name="1 CMS-Per Item" sheetId="1" r:id="rId2"/>
    <sheet name="2 Handheld Devices" sheetId="7" r:id="rId3"/>
    <sheet name="3 PMS-Per Item" sheetId="4" r:id="rId4"/>
    <sheet name="3 PMS-Subscription" sheetId="5" r:id="rId5"/>
    <sheet name="4 Customer Portal" sheetId="12" r:id="rId6"/>
    <sheet name="5 Data" sheetId="13" r:id="rId7"/>
    <sheet name="6 Support Services" sheetId="14" r:id="rId8"/>
    <sheet name="OptionalServices" sheetId="10" r:id="rId9"/>
    <sheet name="Summary" sheetId="8"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4" l="1"/>
  <c r="B12" i="12"/>
  <c r="B6" i="12"/>
  <c r="D6" i="12" s="1"/>
  <c r="B5" i="12"/>
  <c r="D5" i="12" s="1"/>
  <c r="B8" i="8"/>
  <c r="C8" i="8" s="1"/>
  <c r="D7" i="12"/>
  <c r="B6" i="8"/>
  <c r="C6" i="8" s="1"/>
  <c r="D12" i="14"/>
  <c r="D11" i="14"/>
  <c r="D19" i="13"/>
  <c r="D18" i="13"/>
  <c r="D17" i="13"/>
  <c r="D16" i="13"/>
  <c r="D15" i="13"/>
  <c r="D14" i="13"/>
  <c r="D13" i="13"/>
  <c r="D5" i="5"/>
  <c r="D10" i="14"/>
  <c r="D9" i="14"/>
  <c r="D16" i="14"/>
  <c r="B17" i="8" s="1"/>
  <c r="C17" i="8" s="1"/>
  <c r="D8" i="14"/>
  <c r="D7" i="14"/>
  <c r="D6" i="14"/>
  <c r="D5" i="14"/>
  <c r="D11" i="13"/>
  <c r="D10" i="13"/>
  <c r="D9" i="13"/>
  <c r="D8" i="13"/>
  <c r="D7" i="13"/>
  <c r="D6" i="13"/>
  <c r="D5" i="13"/>
  <c r="B10" i="8" s="1"/>
  <c r="C10" i="8" s="1"/>
  <c r="D12" i="12"/>
  <c r="B16" i="8" s="1"/>
  <c r="C16" i="8" s="1"/>
  <c r="D13" i="12"/>
  <c r="D11" i="12"/>
  <c r="D7" i="7"/>
  <c r="D9" i="7"/>
  <c r="D9" i="1"/>
  <c r="D6" i="1"/>
  <c r="D13" i="1"/>
  <c r="B15" i="8" s="1"/>
  <c r="C15" i="8" s="1"/>
  <c r="B9" i="8" l="1"/>
  <c r="C9" i="8" s="1"/>
  <c r="B11" i="8"/>
  <c r="C11" i="8" s="1"/>
  <c r="D8" i="1"/>
  <c r="D6" i="7"/>
  <c r="D10" i="7"/>
  <c r="D5" i="7"/>
  <c r="D6" i="4" l="1"/>
  <c r="D5" i="4"/>
  <c r="B7" i="8" s="1"/>
  <c r="D7" i="1"/>
  <c r="D5" i="1"/>
  <c r="B5" i="8" s="1"/>
  <c r="C7" i="8" l="1"/>
  <c r="K8" i="8"/>
  <c r="J8" i="8"/>
  <c r="F8" i="8"/>
  <c r="K7" i="8"/>
  <c r="F7" i="8"/>
  <c r="K6" i="8"/>
  <c r="F5" i="8"/>
  <c r="F11" i="8" s="1"/>
  <c r="F6" i="8"/>
  <c r="K10" i="8"/>
  <c r="J10" i="8"/>
  <c r="J6" i="8"/>
  <c r="J5" i="8"/>
  <c r="J11" i="8" s="1"/>
  <c r="K9" i="8"/>
  <c r="K5" i="8"/>
  <c r="K11" i="8" s="1"/>
  <c r="F9" i="8"/>
  <c r="J7" i="8"/>
  <c r="J9" i="8"/>
  <c r="F10" i="8"/>
  <c r="G7" i="8"/>
  <c r="G5" i="8"/>
  <c r="G11" i="8" s="1"/>
  <c r="G9" i="8"/>
  <c r="G6" i="8"/>
  <c r="G8" i="8"/>
  <c r="G10" i="8"/>
  <c r="C5" i="8"/>
  <c r="F18" i="8" l="1"/>
  <c r="G18" i="8" s="1"/>
  <c r="F16" i="8"/>
  <c r="F17" i="8"/>
  <c r="G17" i="8" s="1"/>
  <c r="J16" i="8"/>
  <c r="J17" i="8"/>
  <c r="K17" i="8" s="1"/>
  <c r="J18" i="8"/>
  <c r="K18" i="8" s="1"/>
  <c r="K16" i="8" l="1"/>
  <c r="K19" i="8" s="1"/>
  <c r="K22" i="8" s="1"/>
  <c r="J19" i="8"/>
  <c r="J22" i="8" s="1"/>
  <c r="G16" i="8"/>
  <c r="G19" i="8" s="1"/>
  <c r="G22" i="8" s="1"/>
  <c r="F19" i="8"/>
  <c r="F22" i="8" s="1"/>
</calcChain>
</file>

<file path=xl/sharedStrings.xml><?xml version="1.0" encoding="utf-8"?>
<sst xmlns="http://schemas.openxmlformats.org/spreadsheetml/2006/main" count="252" uniqueCount="108">
  <si>
    <t>All prices should be in US dollars.</t>
  </si>
  <si>
    <t>Specified quantities are for pricing comparisons only and are not a commitment or guarantee of the City.</t>
  </si>
  <si>
    <t>Proposals must be for a fixed price solution.</t>
  </si>
  <si>
    <t>All costs for every component referred to in the Proposal, including options, must be included.</t>
  </si>
  <si>
    <t>Costs must be unbundled and separately listed. Proposals that do not detail specific costs on the provided forms will be considered non-responsive.</t>
  </si>
  <si>
    <t>The Proposer shall bear the onus of any errors made in pricing the services (e.g., omitting a component of the services).</t>
  </si>
  <si>
    <t>Should the Proposer have failed to either include in the price, or to deliver to the City, any component necessary to perform the functionality or provide services as proposed in the RFP, the Proposer shall be required to provide the same at the Proposer’s own expense.</t>
  </si>
  <si>
    <t>Proposers shall describe any value add, optional services or enhanced services and features that are available to the City currently or in the near future in the designated tab “OptionalEnhancedServices”. This section is not to be used to itemize any costs or fees for services required in the Scope of Services in the RFP. All Proposer costs and fees required to meet the Scope of Services MUST be provided in the associated categories.</t>
  </si>
  <si>
    <t>Proposer:</t>
  </si>
  <si>
    <t>City Fees</t>
  </si>
  <si>
    <t>Item</t>
  </si>
  <si>
    <t>Approximate # of Units (Annually)</t>
  </si>
  <si>
    <t>Per Unit Cost</t>
  </si>
  <si>
    <t>Annual Total</t>
  </si>
  <si>
    <t>Per handheld citation issued</t>
  </si>
  <si>
    <t>Per monthly software license</t>
  </si>
  <si>
    <t>One-time Cost</t>
  </si>
  <si>
    <t>One-Time Total</t>
  </si>
  <si>
    <t>Customer Fees</t>
  </si>
  <si>
    <t>Please indicate payment terms:  Prompt Payment Discount ___% ___ days (not less than 30 days);  Net ___ days (not less than 30 days). Pricing proposal shall not reflect any such discounts.</t>
  </si>
  <si>
    <t>Proposer Name: ___________________________________________</t>
  </si>
  <si>
    <t>Authorized Signature: ____________________________________</t>
  </si>
  <si>
    <t>Printed Name: ___________________________________________</t>
  </si>
  <si>
    <t>Date: _______________</t>
  </si>
  <si>
    <t>Per handheld citation stock</t>
  </si>
  <si>
    <t>Per permit issued</t>
  </si>
  <si>
    <t>Optional or Enhanced Services</t>
  </si>
  <si>
    <t>Use the below sections to highlight any optional, enhanced, or value-add services available to the City. All pricing required to meet the requirements of the RFP must be identified in their associated tabs/sections.</t>
  </si>
  <si>
    <t>Citation Management System</t>
  </si>
  <si>
    <t>Description</t>
  </si>
  <si>
    <t>Qty/Unit of Measure (ex. Monthly, annual, per transaction… etc.)</t>
  </si>
  <si>
    <t>Unit Price</t>
  </si>
  <si>
    <t>Currently Available or Date of Availability</t>
  </si>
  <si>
    <t>Handheld Devices</t>
  </si>
  <si>
    <t>Permit Management System</t>
  </si>
  <si>
    <t>Other</t>
  </si>
  <si>
    <t>***This sheet should be hidden in the workbook***</t>
  </si>
  <si>
    <t>Totals</t>
  </si>
  <si>
    <t>Year 1 Total</t>
  </si>
  <si>
    <t>CMS-Per Item</t>
  </si>
  <si>
    <t>PMS-Per Item</t>
  </si>
  <si>
    <t>PMS-Subscription</t>
  </si>
  <si>
    <t>Per CA DMV inquiry</t>
  </si>
  <si>
    <t>Per out-of-state RO inquiry</t>
  </si>
  <si>
    <t>Per manual citation issued</t>
  </si>
  <si>
    <t>Delinquent collections</t>
  </si>
  <si>
    <t>Percentage Added to Each Payment</t>
  </si>
  <si>
    <t>Per annual software license</t>
  </si>
  <si>
    <t>Approximate $ (Annually)</t>
  </si>
  <si>
    <t>Monthly Cost</t>
  </si>
  <si>
    <t>All fees to support Section 1 Citation Management System (CMS) must be included in the below catagories.</t>
  </si>
  <si>
    <t>Handheld citation issuance device</t>
  </si>
  <si>
    <t>Approximate # of Units</t>
  </si>
  <si>
    <t>Citation issuance device printer</t>
  </si>
  <si>
    <t>All fees to support Section 2 Citation Issuance Devices &amp; Software must be included in the below catagories.</t>
  </si>
  <si>
    <t>All fees to support Section 3 Permit Management System (PMS) must be included in the below catagories.</t>
  </si>
  <si>
    <t>Per annual handheld data/cellular plan</t>
  </si>
  <si>
    <t>Per citation payment</t>
  </si>
  <si>
    <t>Per payment plan request</t>
  </si>
  <si>
    <t>Per payment plan payment</t>
  </si>
  <si>
    <t>Per Administrative Review request</t>
  </si>
  <si>
    <t>Per Administrative Hearing request</t>
  </si>
  <si>
    <t>Per permit purchase/renewal</t>
  </si>
  <si>
    <t>All fees to support Section 4 Customer Portal must be included in the below catagories.</t>
  </si>
  <si>
    <t>Annual Items</t>
  </si>
  <si>
    <t>Annual Cost</t>
  </si>
  <si>
    <t>One-time Items</t>
  </si>
  <si>
    <t>One-time Total</t>
  </si>
  <si>
    <t>All fees to support Section 6 Support Services must be included in the below catagories.</t>
  </si>
  <si>
    <t>Per mail-in payment processed</t>
  </si>
  <si>
    <t>Per IVR payment</t>
  </si>
  <si>
    <t>Per Customer Service Call Center call accepted</t>
  </si>
  <si>
    <t>Per manual citation entered</t>
  </si>
  <si>
    <t>1 Citation Management System (CMS) - Per Item Pricing</t>
  </si>
  <si>
    <t>2 Handheld Citation Issuance Devices</t>
  </si>
  <si>
    <t>Proposer</t>
  </si>
  <si>
    <t>3 Permit Management System (PMS) - Per Item</t>
  </si>
  <si>
    <t>3 Permit Management System (PMS) - Subscription</t>
  </si>
  <si>
    <t>4 Customer Portal</t>
  </si>
  <si>
    <t>5 Data, Security, and System Requirements</t>
  </si>
  <si>
    <t>6 Support Services</t>
  </si>
  <si>
    <t>Per appeal documentation entered (mail)</t>
  </si>
  <si>
    <t>Per hearing scheduled (mail)</t>
  </si>
  <si>
    <t>5-Year Total</t>
  </si>
  <si>
    <t>Data</t>
  </si>
  <si>
    <t>Support Services</t>
  </si>
  <si>
    <t>Delinquent Collections</t>
  </si>
  <si>
    <t>Customer Portal</t>
  </si>
  <si>
    <t>Online Payments</t>
  </si>
  <si>
    <t>IVR Payments</t>
  </si>
  <si>
    <t>TOTAL</t>
  </si>
  <si>
    <t>YEAR 1 TOTAL</t>
  </si>
  <si>
    <t>5-YEAR TOTAL</t>
  </si>
  <si>
    <t>CMS PER ITEM/PMS PER ITEM ALL FEES TOTAL</t>
  </si>
  <si>
    <t>CMS PER ITEM/PMS SUBSCRIPTION ALL FEES TOTAL</t>
  </si>
  <si>
    <t>City Totals CMS Per Item/PMS Per Item</t>
  </si>
  <si>
    <t>City Totals CMS Per Item/PMS Subscription</t>
  </si>
  <si>
    <t>Per permit-related notices emailed</t>
  </si>
  <si>
    <t>Per permit-related notices mailed</t>
  </si>
  <si>
    <t>Per citation-related notices mailed</t>
  </si>
  <si>
    <r>
      <t xml:space="preserve">Subscription pricing to support </t>
    </r>
    <r>
      <rPr>
        <b/>
        <u/>
        <sz val="11"/>
        <color theme="1"/>
        <rFont val="Calibri"/>
        <family val="2"/>
      </rPr>
      <t>all</t>
    </r>
    <r>
      <rPr>
        <sz val="11"/>
        <color theme="1"/>
        <rFont val="Calibri"/>
        <family val="2"/>
      </rPr>
      <t xml:space="preserve"> requirements in Section 3 Permit Management System (PMS). Average annual #s for context: 145,517 permits issued, 10 of annual software users.</t>
    </r>
  </si>
  <si>
    <t>Enter all fees to support Section 5 Data, Security, and System Requirements in the below categories. Lines 5-11 can be used to enter any annual or recurring fees, and lines 13-19 can be used to enter any one-time fees.</t>
  </si>
  <si>
    <t>Proposers shall complete cells highlighted in yellow for each tab.</t>
  </si>
  <si>
    <t>Proposers must submit pricing for 1 CMS-Per Item, 2 Handheld Devices, 3 PMS-Per Item AND/OR PMS-Subscription, 4 Customer Portal, 5 Data, 6 Support Services.</t>
  </si>
  <si>
    <t>All fees to support the System as described in the RFP must be included within the provided categories on this tab. Any additional fees to meet the scope of work as provided in the RFP and TCM must be rolled up by the Proposer into one of the designated categories on the pricing workbook. Additional lines, columns, and entries to this tab are not permitted and will disqualify the entirety of the Proposal submitted.</t>
  </si>
  <si>
    <t>Only complete workbooks will be accepted.</t>
  </si>
  <si>
    <t>Instructions</t>
  </si>
  <si>
    <r>
      <t xml:space="preserve">For submittal, save and submit the Fee Proposal document with the following title "Pricing Proposal, </t>
    </r>
    <r>
      <rPr>
        <i/>
        <sz val="11"/>
        <color theme="1"/>
        <rFont val="Calibri"/>
        <family val="2"/>
      </rPr>
      <t>Vendor Name</t>
    </r>
    <r>
      <rPr>
        <sz val="11"/>
        <color theme="1"/>
        <rFont val="Calibri"/>
        <family val="2"/>
      </rPr>
      <t>, #25-116708-C, PARKING CPMS" as an Excel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</si>
</sst>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theme="1"/>
      <name val="Aptos Narrow"/>
      <family val="2"/>
      <scheme val="minor"/>
    </font>
    <font>
      <b/>
      <sz val="11"/>
      <name val="Aptos Narrow"/>
      <family val="2"/>
      <scheme val="minor"/>
    </font>
    <font>
      <b/>
      <u/>
      <sz val="11"/>
      <name val="Aptos Narrow"/>
      <family val="2"/>
      <scheme val="minor"/>
    </font>
    <font>
      <b/>
      <sz val="11"/>
      <color theme="0"/>
      <name val="Calibri"/>
      <family val="2"/>
    </font>
    <font>
      <sz val="11"/>
      <color theme="1"/>
      <name val="Calibri"/>
      <family val="2"/>
    </font>
    <font>
      <b/>
      <sz val="11"/>
      <color theme="1"/>
      <name val="Calibri"/>
      <family val="2"/>
    </font>
    <font>
      <b/>
      <sz val="11"/>
      <name val="Calibri"/>
      <family val="2"/>
    </font>
    <font>
      <b/>
      <u/>
      <sz val="11"/>
      <name val="Calibri"/>
      <family val="2"/>
    </font>
    <font>
      <b/>
      <u/>
      <sz val="11"/>
      <color theme="1"/>
      <name val="Calibri"/>
      <family val="2"/>
    </font>
    <font>
      <i/>
      <sz val="11"/>
      <color theme="1"/>
      <name val="Calibri"/>
      <family val="2"/>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9" tint="-0.249977111117893"/>
        <bgColor indexed="64"/>
      </patternFill>
    </fill>
    <fill>
      <patternFill patternType="solid">
        <fgColor rgb="FF1F4E78"/>
        <bgColor indexed="64"/>
      </patternFill>
    </fill>
    <fill>
      <patternFill patternType="solid">
        <fgColor rgb="FFDBDBDB"/>
        <bgColor indexed="64"/>
      </patternFill>
    </fill>
    <fill>
      <patternFill patternType="solid">
        <fgColor rgb="FFEDEDED"/>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
      <patternFill patternType="solid">
        <fgColor theme="0"/>
        <bgColor indexed="64"/>
      </patternFill>
    </fill>
  </fills>
  <borders count="39">
    <border>
      <left/>
      <right/>
      <top/>
      <bottom/>
      <diagonal/>
    </border>
    <border>
      <left style="thin">
        <color theme="0"/>
      </left>
      <right/>
      <top style="thin">
        <color theme="0"/>
      </top>
      <bottom/>
      <diagonal/>
    </border>
    <border>
      <left style="medium">
        <color theme="0"/>
      </left>
      <right/>
      <top style="medium">
        <color theme="0"/>
      </top>
      <bottom/>
      <diagonal/>
    </border>
    <border>
      <left style="thin">
        <color theme="0"/>
      </left>
      <right/>
      <top style="medium">
        <color theme="0"/>
      </top>
      <bottom/>
      <diagonal/>
    </border>
    <border>
      <left style="thin">
        <color theme="0"/>
      </left>
      <right style="medium">
        <color theme="0"/>
      </right>
      <top style="medium">
        <color theme="0"/>
      </top>
      <bottom/>
      <diagonal/>
    </border>
    <border>
      <left style="medium">
        <color theme="0"/>
      </left>
      <right/>
      <top style="thin">
        <color theme="0"/>
      </top>
      <bottom/>
      <diagonal/>
    </border>
    <border>
      <left style="thin">
        <color theme="0"/>
      </left>
      <right style="medium">
        <color theme="0"/>
      </right>
      <top style="thin">
        <color theme="0"/>
      </top>
      <bottom/>
      <diagonal/>
    </border>
    <border>
      <left/>
      <right/>
      <top style="medium">
        <color theme="0"/>
      </top>
      <bottom/>
      <diagonal/>
    </border>
    <border>
      <left style="medium">
        <color theme="0"/>
      </left>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medium">
        <color theme="0"/>
      </top>
      <bottom style="thin">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medium">
        <color theme="0"/>
      </top>
      <bottom/>
      <diagonal/>
    </border>
    <border>
      <left/>
      <right style="thin">
        <color theme="0"/>
      </right>
      <top style="medium">
        <color theme="0"/>
      </top>
      <bottom style="medium">
        <color theme="0"/>
      </bottom>
      <diagonal/>
    </border>
    <border>
      <left/>
      <right style="thin">
        <color theme="0"/>
      </right>
      <top style="medium">
        <color theme="0"/>
      </top>
      <bottom style="thin">
        <color theme="0"/>
      </bottom>
      <diagonal/>
    </border>
    <border>
      <left style="medium">
        <color theme="0"/>
      </left>
      <right/>
      <top style="thin">
        <color theme="0"/>
      </top>
      <bottom style="thin">
        <color theme="0"/>
      </bottom>
      <diagonal/>
    </border>
    <border>
      <left/>
      <right style="thin">
        <color theme="0"/>
      </right>
      <top style="thin">
        <color theme="0"/>
      </top>
      <bottom style="thin">
        <color theme="0"/>
      </bottom>
      <diagonal/>
    </border>
    <border>
      <left/>
      <right/>
      <top/>
      <bottom style="double">
        <color auto="1"/>
      </bottom>
      <diagonal/>
    </border>
    <border>
      <left style="medium">
        <color theme="0" tint="-0.24994659260841701"/>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thin">
        <color theme="0" tint="-0.24994659260841701"/>
      </left>
      <right/>
      <top style="medium">
        <color theme="0" tint="-0.24994659260841701"/>
      </top>
      <bottom style="medium">
        <color theme="0" tint="-0.24994659260841701"/>
      </bottom>
      <diagonal/>
    </border>
    <border>
      <left style="medium">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right style="medium">
        <color theme="0" tint="-0.24994659260841701"/>
      </right>
      <top style="thin">
        <color theme="0" tint="-0.24994659260841701"/>
      </top>
      <bottom style="medium">
        <color theme="0" tint="-0.24994659260841701"/>
      </bottom>
      <diagonal/>
    </border>
  </borders>
  <cellStyleXfs count="2">
    <xf numFmtId="0" fontId="0" fillId="0" borderId="0"/>
    <xf numFmtId="44" fontId="4" fillId="0" borderId="0" applyFont="0" applyFill="0" applyBorder="0" applyAlignment="0" applyProtection="0"/>
  </cellStyleXfs>
  <cellXfs count="119">
    <xf numFmtId="0" fontId="0" fillId="0" borderId="0" xfId="0"/>
    <xf numFmtId="0" fontId="2" fillId="0" borderId="0" xfId="0" applyFont="1"/>
    <xf numFmtId="0" fontId="3" fillId="0" borderId="0" xfId="0" applyFont="1"/>
    <xf numFmtId="0" fontId="0" fillId="3" borderId="0" xfId="0" applyFill="1"/>
    <xf numFmtId="44" fontId="0" fillId="3" borderId="0" xfId="0" applyNumberFormat="1" applyFill="1"/>
    <xf numFmtId="0" fontId="1" fillId="2" borderId="0" xfId="0" applyFont="1" applyFill="1"/>
    <xf numFmtId="3" fontId="5" fillId="0" borderId="0" xfId="0" applyNumberFormat="1" applyFont="1" applyAlignment="1">
      <alignment horizontal="center" vertical="center" wrapText="1"/>
    </xf>
    <xf numFmtId="44" fontId="5" fillId="0" borderId="0" xfId="1" applyFont="1" applyFill="1" applyBorder="1" applyAlignment="1" applyProtection="1">
      <alignment horizontal="center" vertical="center" wrapText="1"/>
    </xf>
    <xf numFmtId="0" fontId="0" fillId="0" borderId="0" xfId="0" applyAlignment="1">
      <alignment horizontal="center"/>
    </xf>
    <xf numFmtId="0" fontId="6" fillId="0" borderId="0" xfId="0" applyFont="1" applyAlignment="1">
      <alignment horizontal="left" wrapText="1"/>
    </xf>
    <xf numFmtId="0" fontId="0" fillId="0" borderId="0" xfId="0" applyAlignment="1">
      <alignment horizontal="left" wrapText="1"/>
    </xf>
    <xf numFmtId="0" fontId="8" fillId="0" borderId="0" xfId="0" applyFont="1"/>
    <xf numFmtId="0" fontId="9" fillId="0" borderId="0" xfId="0" applyFont="1"/>
    <xf numFmtId="0" fontId="8" fillId="0" borderId="0" xfId="0" applyFont="1" applyAlignment="1">
      <alignment wrapText="1"/>
    </xf>
    <xf numFmtId="3" fontId="10" fillId="0" borderId="0" xfId="0" applyNumberFormat="1" applyFont="1" applyAlignment="1">
      <alignment horizontal="center" vertical="center" wrapText="1"/>
    </xf>
    <xf numFmtId="44" fontId="10" fillId="0" borderId="0" xfId="1" applyFont="1" applyFill="1" applyBorder="1" applyAlignment="1" applyProtection="1">
      <alignment horizontal="center" vertical="center" wrapText="1"/>
    </xf>
    <xf numFmtId="0" fontId="8" fillId="0" borderId="0" xfId="0" applyFont="1" applyAlignment="1">
      <alignment horizontal="center"/>
    </xf>
    <xf numFmtId="0" fontId="11" fillId="0" borderId="0" xfId="0" applyFont="1" applyAlignment="1">
      <alignment horizontal="left" wrapText="1"/>
    </xf>
    <xf numFmtId="0" fontId="8" fillId="0" borderId="0" xfId="0" applyFont="1" applyAlignment="1">
      <alignment horizontal="left" wrapText="1"/>
    </xf>
    <xf numFmtId="0" fontId="7" fillId="7" borderId="17" xfId="0" applyFont="1" applyFill="1" applyBorder="1"/>
    <xf numFmtId="0" fontId="7" fillId="7" borderId="18" xfId="0" applyFont="1" applyFill="1" applyBorder="1" applyAlignment="1">
      <alignment horizontal="center"/>
    </xf>
    <xf numFmtId="0" fontId="7" fillId="7" borderId="19" xfId="0" applyFont="1" applyFill="1" applyBorder="1" applyAlignment="1">
      <alignment horizontal="center"/>
    </xf>
    <xf numFmtId="0" fontId="7" fillId="7" borderId="18" xfId="0" applyFont="1" applyFill="1" applyBorder="1" applyAlignment="1">
      <alignment horizontal="center" wrapText="1"/>
    </xf>
    <xf numFmtId="0" fontId="7" fillId="2" borderId="0" xfId="0" applyFont="1" applyFill="1" applyAlignment="1">
      <alignment horizontal="right"/>
    </xf>
    <xf numFmtId="0" fontId="8" fillId="9" borderId="10" xfId="0" applyFont="1" applyFill="1" applyBorder="1"/>
    <xf numFmtId="0" fontId="8" fillId="9" borderId="11" xfId="0" applyFont="1" applyFill="1" applyBorder="1" applyAlignment="1">
      <alignment horizontal="center"/>
    </xf>
    <xf numFmtId="44" fontId="8" fillId="9" borderId="11" xfId="0" applyNumberFormat="1" applyFont="1" applyFill="1" applyBorder="1"/>
    <xf numFmtId="44" fontId="8" fillId="9" borderId="12" xfId="0" applyNumberFormat="1" applyFont="1" applyFill="1" applyBorder="1"/>
    <xf numFmtId="3" fontId="8" fillId="9" borderId="11" xfId="0" applyNumberFormat="1" applyFont="1" applyFill="1" applyBorder="1" applyAlignment="1">
      <alignment horizontal="center"/>
    </xf>
    <xf numFmtId="0" fontId="8" fillId="8" borderId="17" xfId="0" applyFont="1" applyFill="1" applyBorder="1"/>
    <xf numFmtId="44" fontId="8" fillId="8" borderId="19" xfId="0" applyNumberFormat="1" applyFont="1" applyFill="1" applyBorder="1"/>
    <xf numFmtId="44" fontId="8" fillId="4" borderId="0" xfId="0" applyNumberFormat="1" applyFont="1" applyFill="1"/>
    <xf numFmtId="0" fontId="8" fillId="9" borderId="24" xfId="0" applyFont="1" applyFill="1" applyBorder="1"/>
    <xf numFmtId="0" fontId="0" fillId="9" borderId="0" xfId="0" applyFill="1"/>
    <xf numFmtId="44" fontId="0" fillId="9" borderId="0" xfId="0" applyNumberFormat="1" applyFill="1"/>
    <xf numFmtId="0" fontId="0" fillId="8" borderId="0" xfId="0" applyFill="1"/>
    <xf numFmtId="44" fontId="0" fillId="8" borderId="0" xfId="0" applyNumberFormat="1" applyFill="1"/>
    <xf numFmtId="0" fontId="1" fillId="6" borderId="2" xfId="0" applyFont="1" applyFill="1" applyBorder="1"/>
    <xf numFmtId="0" fontId="1" fillId="6" borderId="7" xfId="0" applyFont="1" applyFill="1" applyBorder="1"/>
    <xf numFmtId="0" fontId="0" fillId="9" borderId="30" xfId="0" applyFill="1" applyBorder="1"/>
    <xf numFmtId="44" fontId="0" fillId="9" borderId="30" xfId="0" applyNumberFormat="1" applyFill="1" applyBorder="1"/>
    <xf numFmtId="44" fontId="2" fillId="0" borderId="0" xfId="0" applyNumberFormat="1" applyFont="1"/>
    <xf numFmtId="0" fontId="0" fillId="8" borderId="30" xfId="0" applyFill="1" applyBorder="1"/>
    <xf numFmtId="44" fontId="0" fillId="8" borderId="30" xfId="0" applyNumberFormat="1" applyFill="1" applyBorder="1"/>
    <xf numFmtId="0" fontId="1" fillId="11" borderId="2" xfId="0" applyFont="1" applyFill="1" applyBorder="1"/>
    <xf numFmtId="0" fontId="1" fillId="11" borderId="7" xfId="0" applyFont="1" applyFill="1" applyBorder="1"/>
    <xf numFmtId="0" fontId="1" fillId="11" borderId="0" xfId="0" applyFont="1" applyFill="1"/>
    <xf numFmtId="0" fontId="1" fillId="6" borderId="0" xfId="0" applyFont="1" applyFill="1"/>
    <xf numFmtId="10" fontId="8" fillId="8" borderId="18" xfId="0" applyNumberFormat="1" applyFont="1" applyFill="1" applyBorder="1"/>
    <xf numFmtId="44" fontId="8" fillId="8" borderId="18" xfId="0" applyNumberFormat="1" applyFont="1" applyFill="1" applyBorder="1" applyAlignment="1">
      <alignment horizontal="center"/>
    </xf>
    <xf numFmtId="0" fontId="8" fillId="13" borderId="14" xfId="0" applyFont="1" applyFill="1" applyBorder="1"/>
    <xf numFmtId="3" fontId="8" fillId="13" borderId="15" xfId="0" applyNumberFormat="1" applyFont="1" applyFill="1" applyBorder="1" applyAlignment="1">
      <alignment horizontal="center"/>
    </xf>
    <xf numFmtId="44" fontId="8" fillId="13" borderId="15" xfId="0" applyNumberFormat="1" applyFont="1" applyFill="1" applyBorder="1"/>
    <xf numFmtId="44" fontId="8" fillId="13" borderId="16" xfId="0" applyNumberFormat="1" applyFont="1" applyFill="1" applyBorder="1"/>
    <xf numFmtId="0" fontId="8" fillId="13" borderId="10" xfId="0" applyFont="1" applyFill="1" applyBorder="1"/>
    <xf numFmtId="3" fontId="8" fillId="13" borderId="11" xfId="0" applyNumberFormat="1" applyFont="1" applyFill="1" applyBorder="1" applyAlignment="1">
      <alignment horizontal="center"/>
    </xf>
    <xf numFmtId="44" fontId="8" fillId="13" borderId="11" xfId="0" applyNumberFormat="1" applyFont="1" applyFill="1" applyBorder="1"/>
    <xf numFmtId="44" fontId="8" fillId="13" borderId="12" xfId="0" applyNumberFormat="1" applyFont="1" applyFill="1" applyBorder="1"/>
    <xf numFmtId="44" fontId="8" fillId="13" borderId="25" xfId="0" applyNumberFormat="1" applyFont="1" applyFill="1" applyBorder="1" applyAlignment="1">
      <alignment horizontal="center" vertical="center"/>
    </xf>
    <xf numFmtId="44" fontId="8" fillId="13" borderId="4" xfId="0" applyNumberFormat="1" applyFont="1" applyFill="1" applyBorder="1" applyAlignment="1">
      <alignment horizontal="center" vertical="center"/>
    </xf>
    <xf numFmtId="0" fontId="7" fillId="7" borderId="0" xfId="0" applyFont="1" applyFill="1"/>
    <xf numFmtId="0" fontId="0" fillId="5" borderId="34" xfId="0" applyFill="1" applyBorder="1" applyAlignment="1" applyProtection="1">
      <alignment vertical="center" wrapText="1"/>
      <protection locked="0"/>
    </xf>
    <xf numFmtId="0" fontId="9" fillId="0" borderId="0" xfId="0" applyFont="1" applyAlignment="1">
      <alignment horizontal="left"/>
    </xf>
    <xf numFmtId="0" fontId="9" fillId="0" borderId="0" xfId="0" applyFont="1" applyAlignment="1">
      <alignment horizontal="right"/>
    </xf>
    <xf numFmtId="0" fontId="7" fillId="2" borderId="2" xfId="0" applyFont="1" applyFill="1" applyBorder="1" applyAlignment="1">
      <alignment wrapText="1"/>
    </xf>
    <xf numFmtId="0" fontId="7" fillId="2" borderId="3" xfId="0" applyFont="1" applyFill="1" applyBorder="1" applyAlignment="1">
      <alignment wrapText="1"/>
    </xf>
    <xf numFmtId="0" fontId="7" fillId="2" borderId="4" xfId="0" applyFont="1" applyFill="1" applyBorder="1" applyAlignment="1">
      <alignment wrapText="1"/>
    </xf>
    <xf numFmtId="0" fontId="8" fillId="13" borderId="5" xfId="0" applyFont="1" applyFill="1" applyBorder="1"/>
    <xf numFmtId="0" fontId="8" fillId="13" borderId="1" xfId="0" applyFont="1" applyFill="1" applyBorder="1" applyAlignment="1">
      <alignment horizontal="center"/>
    </xf>
    <xf numFmtId="44" fontId="8" fillId="13" borderId="1" xfId="0" applyNumberFormat="1" applyFont="1" applyFill="1" applyBorder="1"/>
    <xf numFmtId="44" fontId="8" fillId="13" borderId="6" xfId="0" applyNumberFormat="1" applyFont="1" applyFill="1" applyBorder="1"/>
    <xf numFmtId="0" fontId="8" fillId="13" borderId="0" xfId="0" applyFont="1" applyFill="1"/>
    <xf numFmtId="0" fontId="8" fillId="3" borderId="5" xfId="0" applyFont="1" applyFill="1" applyBorder="1"/>
    <xf numFmtId="0" fontId="8" fillId="3" borderId="1" xfId="0" applyFont="1" applyFill="1" applyBorder="1" applyAlignment="1">
      <alignment horizontal="center"/>
    </xf>
    <xf numFmtId="44" fontId="8" fillId="3" borderId="1" xfId="0" applyNumberFormat="1" applyFont="1" applyFill="1" applyBorder="1"/>
    <xf numFmtId="0" fontId="9" fillId="13" borderId="0" xfId="0" applyFont="1" applyFill="1"/>
    <xf numFmtId="0" fontId="8" fillId="0" borderId="0" xfId="0" applyFont="1" applyAlignment="1">
      <alignment wrapText="1"/>
    </xf>
    <xf numFmtId="0" fontId="7" fillId="2" borderId="8" xfId="0" applyFont="1" applyFill="1" applyBorder="1"/>
    <xf numFmtId="0" fontId="7" fillId="2" borderId="20" xfId="0" applyFont="1" applyFill="1" applyBorder="1"/>
    <xf numFmtId="0" fontId="7" fillId="2" borderId="21" xfId="0" applyFont="1" applyFill="1" applyBorder="1"/>
    <xf numFmtId="0" fontId="7" fillId="2" borderId="22" xfId="0" applyFont="1" applyFill="1" applyBorder="1"/>
    <xf numFmtId="0" fontId="7" fillId="2" borderId="23" xfId="0" applyFont="1" applyFill="1" applyBorder="1"/>
    <xf numFmtId="0" fontId="7" fillId="2" borderId="9" xfId="0" applyFont="1" applyFill="1" applyBorder="1"/>
    <xf numFmtId="0" fontId="8" fillId="0" borderId="0" xfId="0" applyFont="1"/>
    <xf numFmtId="0" fontId="7" fillId="2" borderId="0" xfId="0" applyFont="1" applyFill="1" applyAlignment="1">
      <alignment horizontal="left"/>
    </xf>
    <xf numFmtId="0" fontId="10" fillId="5" borderId="0" xfId="0" applyFont="1" applyFill="1" applyAlignment="1" applyProtection="1">
      <alignment horizontal="left" wrapText="1"/>
      <protection locked="0"/>
    </xf>
    <xf numFmtId="0" fontId="8" fillId="5" borderId="0" xfId="0" applyFont="1" applyFill="1" applyAlignment="1" applyProtection="1">
      <alignment horizontal="left" wrapText="1"/>
      <protection locked="0"/>
    </xf>
    <xf numFmtId="0" fontId="5" fillId="5" borderId="0" xfId="0" applyFont="1" applyFill="1" applyAlignment="1" applyProtection="1">
      <alignment horizontal="left" wrapText="1"/>
      <protection locked="0"/>
    </xf>
    <xf numFmtId="0" fontId="0" fillId="5" borderId="0" xfId="0" applyFill="1" applyAlignment="1" applyProtection="1">
      <alignment horizontal="left" wrapText="1"/>
      <protection locked="0"/>
    </xf>
    <xf numFmtId="0" fontId="7" fillId="7" borderId="8" xfId="0" applyFont="1" applyFill="1" applyBorder="1" applyAlignment="1">
      <alignment horizontal="left"/>
    </xf>
    <xf numFmtId="0" fontId="7" fillId="7" borderId="26" xfId="0" applyFont="1" applyFill="1" applyBorder="1" applyAlignment="1">
      <alignment horizontal="left"/>
    </xf>
    <xf numFmtId="0" fontId="8" fillId="13" borderId="13" xfId="0" applyFont="1" applyFill="1" applyBorder="1" applyAlignment="1">
      <alignment horizontal="left" wrapText="1"/>
    </xf>
    <xf numFmtId="0" fontId="8" fillId="13" borderId="27" xfId="0" applyFont="1" applyFill="1" applyBorder="1" applyAlignment="1">
      <alignment horizontal="left" wrapText="1"/>
    </xf>
    <xf numFmtId="0" fontId="7" fillId="7" borderId="8" xfId="0" applyFont="1" applyFill="1" applyBorder="1"/>
    <xf numFmtId="0" fontId="7" fillId="7" borderId="26" xfId="0" applyFont="1" applyFill="1" applyBorder="1"/>
    <xf numFmtId="0" fontId="8" fillId="13" borderId="13" xfId="0" applyFont="1" applyFill="1" applyBorder="1"/>
    <xf numFmtId="0" fontId="8" fillId="13" borderId="27" xfId="0" applyFont="1" applyFill="1" applyBorder="1"/>
    <xf numFmtId="0" fontId="8" fillId="9" borderId="28" xfId="0" applyFont="1" applyFill="1" applyBorder="1"/>
    <xf numFmtId="0" fontId="8" fillId="9" borderId="29" xfId="0" applyFont="1" applyFill="1" applyBorder="1"/>
    <xf numFmtId="0" fontId="8" fillId="13" borderId="28" xfId="0" applyFont="1" applyFill="1" applyBorder="1"/>
    <xf numFmtId="0" fontId="8" fillId="13" borderId="29" xfId="0" applyFont="1" applyFill="1" applyBorder="1"/>
    <xf numFmtId="0" fontId="7" fillId="7" borderId="0" xfId="0" applyFont="1" applyFill="1" applyAlignment="1">
      <alignment horizontal="left" wrapText="1"/>
    </xf>
    <xf numFmtId="44" fontId="8" fillId="4" borderId="0" xfId="0" applyNumberFormat="1" applyFont="1" applyFill="1" applyAlignment="1">
      <alignment horizontal="center"/>
    </xf>
    <xf numFmtId="0" fontId="1" fillId="6" borderId="0" xfId="0" applyFont="1" applyFill="1" applyAlignment="1">
      <alignment horizontal="left" vertical="center" wrapText="1"/>
    </xf>
    <xf numFmtId="0" fontId="1" fillId="11" borderId="0" xfId="0" applyFont="1" applyFill="1" applyAlignment="1">
      <alignment horizontal="left" vertical="center" wrapText="1"/>
    </xf>
    <xf numFmtId="0" fontId="1" fillId="10" borderId="2" xfId="0" applyFont="1" applyFill="1" applyBorder="1" applyAlignment="1">
      <alignment horizontal="left"/>
    </xf>
    <xf numFmtId="0" fontId="1" fillId="10" borderId="7" xfId="0" applyFont="1" applyFill="1" applyBorder="1" applyAlignment="1">
      <alignment horizontal="left"/>
    </xf>
    <xf numFmtId="0" fontId="1" fillId="12" borderId="2" xfId="0" applyFont="1" applyFill="1" applyBorder="1" applyAlignment="1">
      <alignment horizontal="left"/>
    </xf>
    <xf numFmtId="0" fontId="1" fillId="12" borderId="7" xfId="0" applyFont="1" applyFill="1" applyBorder="1" applyAlignment="1">
      <alignment horizontal="left"/>
    </xf>
    <xf numFmtId="49" fontId="1" fillId="7" borderId="33" xfId="0" applyNumberFormat="1" applyFont="1" applyFill="1" applyBorder="1" applyAlignment="1" applyProtection="1">
      <alignment horizontal="right" vertical="center"/>
    </xf>
    <xf numFmtId="0" fontId="8" fillId="0" borderId="0" xfId="0" applyFont="1" applyProtection="1"/>
    <xf numFmtId="0" fontId="7" fillId="7" borderId="31" xfId="0" applyFont="1" applyFill="1" applyBorder="1" applyProtection="1"/>
    <xf numFmtId="0" fontId="7" fillId="7" borderId="32" xfId="0" applyFont="1" applyFill="1" applyBorder="1" applyProtection="1"/>
    <xf numFmtId="0" fontId="8" fillId="13" borderId="35" xfId="0" applyFont="1" applyFill="1" applyBorder="1" applyAlignment="1" applyProtection="1">
      <alignment wrapText="1"/>
    </xf>
    <xf numFmtId="0" fontId="8" fillId="13" borderId="36" xfId="0" applyFont="1" applyFill="1" applyBorder="1" applyAlignment="1" applyProtection="1">
      <alignment wrapText="1"/>
    </xf>
    <xf numFmtId="0" fontId="8" fillId="13" borderId="37" xfId="0" applyFont="1" applyFill="1" applyBorder="1" applyAlignment="1" applyProtection="1">
      <alignment wrapText="1"/>
    </xf>
    <xf numFmtId="0" fontId="8" fillId="13" borderId="38" xfId="0" applyFont="1" applyFill="1" applyBorder="1" applyAlignment="1" applyProtection="1">
      <alignment wrapText="1"/>
    </xf>
    <xf numFmtId="0" fontId="8" fillId="0" borderId="0" xfId="0" applyFont="1" applyAlignment="1" applyProtection="1">
      <alignment wrapText="1"/>
    </xf>
    <xf numFmtId="0" fontId="8" fillId="0" borderId="0" xfId="0" applyFont="1" applyAlignment="1" applyProtection="1">
      <alignment wrapText="1"/>
    </xf>
  </cellXfs>
  <cellStyles count="2">
    <cellStyle name="Currency" xfId="1" builtinId="4"/>
    <cellStyle name="Normal"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ill>
        <patternFill>
          <bgColor rgb="FFFFB3B3"/>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0" tint="-4.9989318521683403E-2"/>
        </patternFill>
      </fill>
    </dxf>
    <dxf>
      <fill>
        <patternFill>
          <bgColor theme="0" tint="-0.14996795556505021"/>
        </patternFill>
      </fill>
    </dxf>
    <dxf>
      <font>
        <b/>
        <i val="0"/>
        <color theme="0"/>
      </font>
      <fill>
        <patternFill>
          <bgColor theme="0" tint="-0.499984740745262"/>
        </patternFill>
      </fill>
    </dxf>
    <dxf>
      <border>
        <left style="medium">
          <color theme="0"/>
        </left>
        <right style="medium">
          <color theme="0"/>
        </right>
        <top style="medium">
          <color theme="0"/>
        </top>
        <bottom style="medium">
          <color theme="0"/>
        </bottom>
        <vertical style="thin">
          <color theme="0"/>
        </vertical>
        <horizontal style="thin">
          <color theme="0"/>
        </horizontal>
      </border>
    </dxf>
  </dxfs>
  <tableStyles count="1" defaultTableStyle="TableStyleMedium2" defaultPivotStyle="PivotStyleLight16">
    <tableStyle name="Pricing Workbook" pivot="0" count="4" xr9:uid="{4F79517C-7A41-432C-AC3C-8A0DEF4EA6D0}">
      <tableStyleElement type="wholeTable" dxfId="27"/>
      <tableStyleElement type="headerRow" dxfId="26"/>
      <tableStyleElement type="firstRowStripe" dxfId="25"/>
      <tableStyleElement type="secondRowStripe" dxfId="24"/>
    </tableStyle>
  </tableStyles>
  <colors>
    <mruColors>
      <color rgb="FF1F4E78"/>
      <color rgb="FFEDEDED"/>
      <color rgb="FFDBDBDB"/>
      <color rgb="FFCCCC00"/>
      <color rgb="FFFF66FF"/>
      <color rgb="FFB4C6E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C95-678B-4AC6-81B5-04FA35F1025B}">
  <dimension ref="A1:B16"/>
  <sheetViews>
    <sheetView showGridLines="0" tabSelected="1" workbookViewId="0">
      <selection activeCell="F15" sqref="F15"/>
    </sheetView>
  </sheetViews>
  <sheetFormatPr defaultRowHeight="15" x14ac:dyDescent="0.25"/>
  <cols>
    <col min="1" max="1" width="75.7109375" style="118" customWidth="1"/>
    <col min="2" max="2" width="75.7109375" style="110" customWidth="1"/>
    <col min="3" max="16384" width="9.140625" style="110"/>
  </cols>
  <sheetData>
    <row r="1" spans="1:2" ht="15.75" thickBot="1" x14ac:dyDescent="0.3">
      <c r="A1" s="109" t="s">
        <v>8</v>
      </c>
      <c r="B1" s="61"/>
    </row>
    <row r="2" spans="1:2" x14ac:dyDescent="0.25">
      <c r="A2" s="111" t="s">
        <v>106</v>
      </c>
      <c r="B2" s="112"/>
    </row>
    <row r="3" spans="1:2" x14ac:dyDescent="0.25">
      <c r="A3" s="113" t="s">
        <v>107</v>
      </c>
      <c r="B3" s="114"/>
    </row>
    <row r="4" spans="1:2" x14ac:dyDescent="0.25">
      <c r="A4" s="113" t="s">
        <v>102</v>
      </c>
      <c r="B4" s="114"/>
    </row>
    <row r="5" spans="1:2" x14ac:dyDescent="0.25">
      <c r="A5" s="113" t="s">
        <v>0</v>
      </c>
      <c r="B5" s="114"/>
    </row>
    <row r="6" spans="1:2" x14ac:dyDescent="0.25">
      <c r="A6" s="113" t="s">
        <v>1</v>
      </c>
      <c r="B6" s="114"/>
    </row>
    <row r="7" spans="1:2" x14ac:dyDescent="0.25">
      <c r="A7" s="113" t="s">
        <v>2</v>
      </c>
      <c r="B7" s="114"/>
    </row>
    <row r="8" spans="1:2" x14ac:dyDescent="0.25">
      <c r="A8" s="113" t="s">
        <v>3</v>
      </c>
      <c r="B8" s="114"/>
    </row>
    <row r="9" spans="1:2" x14ac:dyDescent="0.25">
      <c r="A9" s="113" t="s">
        <v>4</v>
      </c>
      <c r="B9" s="114"/>
    </row>
    <row r="10" spans="1:2" x14ac:dyDescent="0.25">
      <c r="A10" s="113" t="s">
        <v>5</v>
      </c>
      <c r="B10" s="114"/>
    </row>
    <row r="11" spans="1:2" ht="30" customHeight="1" x14ac:dyDescent="0.25">
      <c r="A11" s="113" t="s">
        <v>6</v>
      </c>
      <c r="B11" s="114"/>
    </row>
    <row r="12" spans="1:2" x14ac:dyDescent="0.25">
      <c r="A12" s="113" t="s">
        <v>103</v>
      </c>
      <c r="B12" s="114"/>
    </row>
    <row r="13" spans="1:2" ht="48" customHeight="1" x14ac:dyDescent="0.25">
      <c r="A13" s="113" t="s">
        <v>104</v>
      </c>
      <c r="B13" s="114"/>
    </row>
    <row r="14" spans="1:2" x14ac:dyDescent="0.25">
      <c r="A14" s="113" t="s">
        <v>105</v>
      </c>
      <c r="B14" s="114"/>
    </row>
    <row r="15" spans="1:2" ht="46.5" customHeight="1" thickBot="1" x14ac:dyDescent="0.3">
      <c r="A15" s="115" t="s">
        <v>7</v>
      </c>
      <c r="B15" s="116"/>
    </row>
    <row r="16" spans="1:2" x14ac:dyDescent="0.25">
      <c r="A16" s="117"/>
      <c r="B16" s="117"/>
    </row>
  </sheetData>
  <mergeCells count="15">
    <mergeCell ref="A13:B13"/>
    <mergeCell ref="A14:B14"/>
    <mergeCell ref="A15:B15"/>
    <mergeCell ref="A16:B16"/>
    <mergeCell ref="A7:B7"/>
    <mergeCell ref="A8:B8"/>
    <mergeCell ref="A9:B9"/>
    <mergeCell ref="A10:B10"/>
    <mergeCell ref="A11:B11"/>
    <mergeCell ref="A12:B12"/>
    <mergeCell ref="A2:B2"/>
    <mergeCell ref="A3:B3"/>
    <mergeCell ref="A4:B4"/>
    <mergeCell ref="A5:B5"/>
    <mergeCell ref="A6:B6"/>
  </mergeCells>
  <conditionalFormatting sqref="B1">
    <cfRule type="cellIs" dxfId="23" priority="1" operator="equal">
      <formula>"With Configuration"</formula>
    </cfRule>
    <cfRule type="cellIs" dxfId="22" priority="2" operator="equal">
      <formula>"With Custom Programming"</formula>
    </cfRule>
    <cfRule type="cellIs" dxfId="21" priority="3" operator="equal">
      <formula>"Future Release"</formula>
    </cfRule>
    <cfRule type="cellIs" dxfId="20" priority="4" operator="equal">
      <formula>"Cannot Meet"</formula>
    </cfRule>
    <cfRule type="cellIs" dxfId="19" priority="5" operator="equal">
      <formula>"Out-of-the-Box"</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1B0AA-2168-4BFE-916F-0046F28C76B9}">
  <dimension ref="A1:K22"/>
  <sheetViews>
    <sheetView showGridLines="0" zoomScale="120" zoomScaleNormal="120" workbookViewId="0">
      <selection activeCell="C21" sqref="C21"/>
    </sheetView>
  </sheetViews>
  <sheetFormatPr defaultRowHeight="15" x14ac:dyDescent="0.25"/>
  <cols>
    <col min="1" max="1" width="22.140625" customWidth="1"/>
    <col min="2" max="3" width="17.7109375" customWidth="1"/>
    <col min="4" max="4" width="1.85546875" customWidth="1"/>
    <col min="5" max="5" width="22.140625" customWidth="1"/>
    <col min="6" max="7" width="17.7109375" customWidth="1"/>
    <col min="8" max="8" width="1.85546875" customWidth="1"/>
    <col min="9" max="9" width="22.140625" customWidth="1"/>
    <col min="10" max="11" width="17.7109375" customWidth="1"/>
    <col min="12" max="12" width="1.85546875" customWidth="1"/>
  </cols>
  <sheetData>
    <row r="1" spans="1:11" x14ac:dyDescent="0.25">
      <c r="A1" s="2" t="s">
        <v>36</v>
      </c>
    </row>
    <row r="2" spans="1:11" ht="15.75" thickBot="1" x14ac:dyDescent="0.3">
      <c r="A2" s="2"/>
    </row>
    <row r="3" spans="1:11" x14ac:dyDescent="0.25">
      <c r="A3" s="105" t="s">
        <v>9</v>
      </c>
      <c r="B3" s="106"/>
      <c r="C3" s="106"/>
      <c r="E3" s="37" t="s">
        <v>95</v>
      </c>
      <c r="F3" s="38"/>
      <c r="G3" s="38"/>
      <c r="I3" s="44" t="s">
        <v>96</v>
      </c>
      <c r="J3" s="45"/>
      <c r="K3" s="45"/>
    </row>
    <row r="4" spans="1:11" x14ac:dyDescent="0.25">
      <c r="A4" s="5" t="s">
        <v>37</v>
      </c>
      <c r="B4" s="5" t="s">
        <v>38</v>
      </c>
      <c r="C4" s="5" t="s">
        <v>83</v>
      </c>
      <c r="E4" s="5" t="s">
        <v>37</v>
      </c>
      <c r="F4" s="5" t="s">
        <v>38</v>
      </c>
      <c r="G4" s="5" t="s">
        <v>83</v>
      </c>
      <c r="I4" s="5" t="s">
        <v>37</v>
      </c>
      <c r="J4" s="5" t="s">
        <v>38</v>
      </c>
      <c r="K4" s="5" t="s">
        <v>83</v>
      </c>
    </row>
    <row r="5" spans="1:11" x14ac:dyDescent="0.25">
      <c r="A5" s="35" t="s">
        <v>39</v>
      </c>
      <c r="B5" s="36" t="e">
        <f>IF(SUM('1 CMS-Per Item'!D5:D9)=0,NA(),SUM('1 CMS-Per Item'!D5:D9))</f>
        <v>#N/A</v>
      </c>
      <c r="C5" s="36" t="e">
        <f>B5*5</f>
        <v>#N/A</v>
      </c>
      <c r="E5" s="35" t="s">
        <v>39</v>
      </c>
      <c r="F5" s="36" t="e">
        <f>IF(OR(B5=0,B7=0),NA(),B5)</f>
        <v>#N/A</v>
      </c>
      <c r="G5" s="36" t="e">
        <f>IF(OR(B5=0,B7=0),NA(),C5)</f>
        <v>#N/A</v>
      </c>
      <c r="I5" s="35" t="s">
        <v>39</v>
      </c>
      <c r="J5" s="36" t="e">
        <f>IF(OR(B5=0,B8=0),NA(),B5)</f>
        <v>#N/A</v>
      </c>
      <c r="K5" s="36" t="e">
        <f>IF(OR(B5=0,B8=0),NA(),C5)</f>
        <v>#N/A</v>
      </c>
    </row>
    <row r="6" spans="1:11" x14ac:dyDescent="0.25">
      <c r="A6" s="35" t="s">
        <v>33</v>
      </c>
      <c r="B6" s="36">
        <f>SUM('2 Handheld Devices'!D5:D7,'2 Handheld Devices'!D9:D10)</f>
        <v>0</v>
      </c>
      <c r="C6" s="36">
        <f>B6+(SUM('2 Handheld Devices'!D5:D7)*4)</f>
        <v>0</v>
      </c>
      <c r="E6" s="33" t="s">
        <v>33</v>
      </c>
      <c r="F6" s="34" t="e">
        <f>IF(OR(B5=0,B7=0),NA(),B6)</f>
        <v>#N/A</v>
      </c>
      <c r="G6" s="34" t="e">
        <f>IF(OR(B5=0,B7=0),NA(),C6)</f>
        <v>#N/A</v>
      </c>
      <c r="I6" s="33" t="s">
        <v>33</v>
      </c>
      <c r="J6" s="34" t="e">
        <f>IF(OR(B5=0,B8=0),NA(),B6)</f>
        <v>#N/A</v>
      </c>
      <c r="K6" s="34" t="e">
        <f>IF(OR(B5=0,B8=0),NA(),C6)</f>
        <v>#N/A</v>
      </c>
    </row>
    <row r="7" spans="1:11" x14ac:dyDescent="0.25">
      <c r="A7" s="3" t="s">
        <v>40</v>
      </c>
      <c r="B7" s="4" t="e">
        <f>IF(SUM('3 PMS-Per Item'!D5:D6)=0,NA(),SUM('3 PMS-Per Item'!D5:D6))</f>
        <v>#N/A</v>
      </c>
      <c r="C7" s="4" t="e">
        <f>B7*5</f>
        <v>#N/A</v>
      </c>
      <c r="E7" s="35" t="s">
        <v>40</v>
      </c>
      <c r="F7" s="36" t="e">
        <f>IF(OR(B5=0,B7=0),NA(),B7)</f>
        <v>#N/A</v>
      </c>
      <c r="G7" s="36" t="e">
        <f>IF(OR(B5=0,B7=0),NA(),C7)</f>
        <v>#N/A</v>
      </c>
      <c r="I7" s="35" t="s">
        <v>41</v>
      </c>
      <c r="J7" s="36" t="e">
        <f>IF(OR(B5=0,B8=0),NA(),B8)</f>
        <v>#N/A</v>
      </c>
      <c r="K7" s="36" t="e">
        <f>IF(OR(B5=0,B8=0),NA(),C8)</f>
        <v>#N/A</v>
      </c>
    </row>
    <row r="8" spans="1:11" x14ac:dyDescent="0.25">
      <c r="A8" s="35" t="s">
        <v>41</v>
      </c>
      <c r="B8" s="36" t="e">
        <f>IF('3 PMS-Subscription'!D5=0,NA(),'3 PMS-Subscription'!D5)</f>
        <v>#N/A</v>
      </c>
      <c r="C8" s="36" t="e">
        <f>B8*5</f>
        <v>#N/A</v>
      </c>
      <c r="E8" s="33" t="s">
        <v>87</v>
      </c>
      <c r="F8" s="34" t="e">
        <f>IF(OR(B5=0,B7=0),NA(),B9)</f>
        <v>#N/A</v>
      </c>
      <c r="G8" s="34" t="e">
        <f>IF(OR(B5=0,B7=0),NA(),C9)</f>
        <v>#N/A</v>
      </c>
      <c r="I8" s="33" t="s">
        <v>87</v>
      </c>
      <c r="J8" s="34" t="e">
        <f>IF(OR(B5=0,B8=0),NA(),B9)</f>
        <v>#N/A</v>
      </c>
      <c r="K8" s="34" t="e">
        <f>IF(OR(B5=0,B8=0),NA(),C9)</f>
        <v>#N/A</v>
      </c>
    </row>
    <row r="9" spans="1:11" x14ac:dyDescent="0.25">
      <c r="A9" s="33" t="s">
        <v>87</v>
      </c>
      <c r="B9" s="34">
        <f>SUM('4 Customer Portal'!D5:D7)</f>
        <v>0</v>
      </c>
      <c r="C9" s="34">
        <f>B9*5</f>
        <v>0</v>
      </c>
      <c r="E9" s="35" t="s">
        <v>84</v>
      </c>
      <c r="F9" s="36" t="e">
        <f>IF(OR(B5=0,B7=0),NA(),B10)</f>
        <v>#N/A</v>
      </c>
      <c r="G9" s="36" t="e">
        <f>IF(OR(B5=0,B7=0),NA(),C10)</f>
        <v>#N/A</v>
      </c>
      <c r="I9" s="35" t="s">
        <v>84</v>
      </c>
      <c r="J9" s="36" t="e">
        <f>IF(OR(B5=0,B8=0),NA(),B10)</f>
        <v>#N/A</v>
      </c>
      <c r="K9" s="36" t="e">
        <f>IF(OR(B5=0,B8=0),NA(),C10)</f>
        <v>#N/A</v>
      </c>
    </row>
    <row r="10" spans="1:11" ht="15.75" thickBot="1" x14ac:dyDescent="0.3">
      <c r="A10" s="35" t="s">
        <v>84</v>
      </c>
      <c r="B10" s="36">
        <f>SUM('5 Data'!D5:D11,'5 Data'!D13:D19)</f>
        <v>0</v>
      </c>
      <c r="C10" s="36">
        <f>B10+(SUM('5 Data'!D5:D11)*4)</f>
        <v>0</v>
      </c>
      <c r="E10" s="39" t="s">
        <v>85</v>
      </c>
      <c r="F10" s="40" t="e">
        <f>IF(OR(B5=0,B7=0),NA(),B11)</f>
        <v>#N/A</v>
      </c>
      <c r="G10" s="40" t="e">
        <f>IF(OR(B5=0,B7=0),NA(),C11)</f>
        <v>#N/A</v>
      </c>
      <c r="I10" s="39" t="s">
        <v>85</v>
      </c>
      <c r="J10" s="40" t="e">
        <f>IF(OR(B5=0,B8=0),NA(),B11)</f>
        <v>#N/A</v>
      </c>
      <c r="K10" s="40" t="e">
        <f>IF(OR(B5=0,B8=0),NA(),C11)</f>
        <v>#N/A</v>
      </c>
    </row>
    <row r="11" spans="1:11" ht="15.75" thickTop="1" x14ac:dyDescent="0.25">
      <c r="A11" s="33" t="s">
        <v>85</v>
      </c>
      <c r="B11" s="34">
        <f>SUM('6 Support Services'!D5:D12)</f>
        <v>0</v>
      </c>
      <c r="C11" s="34">
        <f>B11*5</f>
        <v>0</v>
      </c>
      <c r="E11" s="1" t="s">
        <v>90</v>
      </c>
      <c r="F11" s="41" t="e">
        <f>SUM(F5:F10)</f>
        <v>#N/A</v>
      </c>
      <c r="G11" s="41" t="e">
        <f>SUM(G5:G10)</f>
        <v>#N/A</v>
      </c>
      <c r="I11" s="1" t="s">
        <v>90</v>
      </c>
      <c r="J11" s="41" t="e">
        <f>SUM(J5:J10)</f>
        <v>#N/A</v>
      </c>
      <c r="K11" s="41" t="e">
        <f>SUM(K5:K10)</f>
        <v>#N/A</v>
      </c>
    </row>
    <row r="12" spans="1:11" ht="15.75" thickBot="1" x14ac:dyDescent="0.3"/>
    <row r="13" spans="1:11" ht="15.75" thickBot="1" x14ac:dyDescent="0.3">
      <c r="A13" s="105" t="s">
        <v>18</v>
      </c>
      <c r="B13" s="106"/>
      <c r="C13" s="106"/>
    </row>
    <row r="14" spans="1:11" x14ac:dyDescent="0.25">
      <c r="A14" s="5" t="s">
        <v>37</v>
      </c>
      <c r="B14" s="5" t="s">
        <v>38</v>
      </c>
      <c r="C14" s="5" t="s">
        <v>83</v>
      </c>
      <c r="E14" s="107" t="s">
        <v>18</v>
      </c>
      <c r="F14" s="108"/>
      <c r="G14" s="108"/>
      <c r="I14" s="107" t="s">
        <v>18</v>
      </c>
      <c r="J14" s="108"/>
      <c r="K14" s="108"/>
    </row>
    <row r="15" spans="1:11" x14ac:dyDescent="0.25">
      <c r="A15" s="35" t="s">
        <v>86</v>
      </c>
      <c r="B15" s="36">
        <f>'1 CMS-Per Item'!D13</f>
        <v>0</v>
      </c>
      <c r="C15" s="36">
        <f>B15*5</f>
        <v>0</v>
      </c>
      <c r="E15" s="5" t="s">
        <v>37</v>
      </c>
      <c r="F15" s="5" t="s">
        <v>38</v>
      </c>
      <c r="G15" s="5" t="s">
        <v>83</v>
      </c>
      <c r="I15" s="5" t="s">
        <v>37</v>
      </c>
      <c r="J15" s="5" t="s">
        <v>38</v>
      </c>
      <c r="K15" s="5" t="s">
        <v>83</v>
      </c>
    </row>
    <row r="16" spans="1:11" x14ac:dyDescent="0.25">
      <c r="A16" s="3" t="s">
        <v>88</v>
      </c>
      <c r="B16" s="4">
        <f>SUM('4 Customer Portal'!D11:D13)</f>
        <v>0</v>
      </c>
      <c r="C16" s="4">
        <f>B16*5</f>
        <v>0</v>
      </c>
      <c r="E16" s="35" t="s">
        <v>86</v>
      </c>
      <c r="F16" s="36" t="e">
        <f>IF(F11=0,NA(),'1 CMS-Per Item'!D13)</f>
        <v>#N/A</v>
      </c>
      <c r="G16" s="36" t="e">
        <f>F16*5</f>
        <v>#N/A</v>
      </c>
      <c r="I16" s="35" t="s">
        <v>86</v>
      </c>
      <c r="J16" s="36" t="e">
        <f>IF(J11=0,NA(),'1 CMS-Per Item'!D13)</f>
        <v>#N/A</v>
      </c>
      <c r="K16" s="36" t="e">
        <f>J16*5</f>
        <v>#N/A</v>
      </c>
    </row>
    <row r="17" spans="1:11" x14ac:dyDescent="0.25">
      <c r="A17" s="35" t="s">
        <v>89</v>
      </c>
      <c r="B17" s="36">
        <f>'6 Support Services'!D16</f>
        <v>0</v>
      </c>
      <c r="C17" s="36">
        <f>B17*5</f>
        <v>0</v>
      </c>
      <c r="E17" s="3" t="s">
        <v>88</v>
      </c>
      <c r="F17" s="4" t="e">
        <f>IF(F11=0,NA(),SUM('4 Customer Portal'!D11:D13))</f>
        <v>#N/A</v>
      </c>
      <c r="G17" s="4" t="e">
        <f>F17*5</f>
        <v>#N/A</v>
      </c>
      <c r="I17" s="3" t="s">
        <v>88</v>
      </c>
      <c r="J17" s="4" t="e">
        <f>IF(J11=0,NA(),SUM('4 Customer Portal'!D11:D13))</f>
        <v>#N/A</v>
      </c>
      <c r="K17" s="4" t="e">
        <f>J17*5</f>
        <v>#N/A</v>
      </c>
    </row>
    <row r="18" spans="1:11" ht="15.75" thickBot="1" x14ac:dyDescent="0.3">
      <c r="A18" s="1"/>
      <c r="B18" s="1"/>
      <c r="C18" s="1"/>
      <c r="E18" s="42" t="s">
        <v>89</v>
      </c>
      <c r="F18" s="43" t="e">
        <f>IF(F11=0,NA(),'6 Support Services'!D16)</f>
        <v>#N/A</v>
      </c>
      <c r="G18" s="43" t="e">
        <f>F18*5</f>
        <v>#N/A</v>
      </c>
      <c r="I18" s="42" t="s">
        <v>89</v>
      </c>
      <c r="J18" s="43" t="e">
        <f>IF(J11=0,NA(),'6 Support Services'!D16)</f>
        <v>#N/A</v>
      </c>
      <c r="K18" s="43" t="e">
        <f>J18*5</f>
        <v>#N/A</v>
      </c>
    </row>
    <row r="19" spans="1:11" s="1" customFormat="1" ht="15.75" thickTop="1" x14ac:dyDescent="0.25">
      <c r="A19"/>
      <c r="B19"/>
      <c r="C19"/>
      <c r="E19" s="1" t="s">
        <v>90</v>
      </c>
      <c r="F19" s="41" t="e">
        <f>SUM(F16:F18)</f>
        <v>#N/A</v>
      </c>
      <c r="G19" s="41" t="e">
        <f>SUM(G16:G18)</f>
        <v>#N/A</v>
      </c>
      <c r="I19" s="1" t="s">
        <v>90</v>
      </c>
      <c r="J19" s="41" t="e">
        <f>SUM(J16:J18)</f>
        <v>#N/A</v>
      </c>
      <c r="K19" s="41" t="e">
        <f>SUM(K16:K18)</f>
        <v>#N/A</v>
      </c>
    </row>
    <row r="20" spans="1:11" x14ac:dyDescent="0.25">
      <c r="A20" s="1"/>
      <c r="B20" s="1"/>
      <c r="C20" s="1"/>
    </row>
    <row r="21" spans="1:11" s="1" customFormat="1" ht="32.25" customHeight="1" x14ac:dyDescent="0.25">
      <c r="E21" s="103" t="s">
        <v>93</v>
      </c>
      <c r="F21" s="47" t="s">
        <v>91</v>
      </c>
      <c r="G21" s="47" t="s">
        <v>92</v>
      </c>
      <c r="I21" s="104" t="s">
        <v>94</v>
      </c>
      <c r="J21" s="46" t="s">
        <v>91</v>
      </c>
      <c r="K21" s="46" t="s">
        <v>92</v>
      </c>
    </row>
    <row r="22" spans="1:11" s="1" customFormat="1" ht="32.25" customHeight="1" x14ac:dyDescent="0.25">
      <c r="A22"/>
      <c r="B22"/>
      <c r="C22"/>
      <c r="E22" s="103"/>
      <c r="F22" s="41" t="e">
        <f>SUM(F19,F11)</f>
        <v>#N/A</v>
      </c>
      <c r="G22" s="41" t="e">
        <f>SUM(G19,G11)</f>
        <v>#N/A</v>
      </c>
      <c r="I22" s="104"/>
      <c r="J22" s="41" t="e">
        <f>SUM(J19,J11)</f>
        <v>#N/A</v>
      </c>
      <c r="K22" s="41" t="e">
        <f>SUM(K19,K11)</f>
        <v>#N/A</v>
      </c>
    </row>
  </sheetData>
  <mergeCells count="6">
    <mergeCell ref="E21:E22"/>
    <mergeCell ref="I21:I22"/>
    <mergeCell ref="A3:C3"/>
    <mergeCell ref="A13:C13"/>
    <mergeCell ref="E14:G14"/>
    <mergeCell ref="I14:K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5FB99-A27B-4D7F-B08F-5A71FE293F0F}">
  <dimension ref="A1:F23"/>
  <sheetViews>
    <sheetView showGridLines="0" zoomScale="110" zoomScaleNormal="110" workbookViewId="0">
      <selection sqref="A1:B1"/>
    </sheetView>
  </sheetViews>
  <sheetFormatPr defaultRowHeight="15" x14ac:dyDescent="0.25"/>
  <cols>
    <col min="1" max="1" width="39.85546875" style="11" bestFit="1" customWidth="1"/>
    <col min="2" max="2" width="33" style="11" customWidth="1"/>
    <col min="3" max="4" width="34.140625" style="11" customWidth="1"/>
    <col min="5" max="16384" width="9.140625" style="11"/>
  </cols>
  <sheetData>
    <row r="1" spans="1:6" x14ac:dyDescent="0.25">
      <c r="A1" s="84" t="s">
        <v>73</v>
      </c>
      <c r="B1" s="84"/>
      <c r="C1" s="23" t="s">
        <v>8</v>
      </c>
      <c r="D1" s="31"/>
    </row>
    <row r="2" spans="1:6" ht="15.75" thickBot="1" x14ac:dyDescent="0.3">
      <c r="A2" s="83" t="s">
        <v>50</v>
      </c>
      <c r="B2" s="83"/>
      <c r="C2" s="83"/>
      <c r="D2" s="83"/>
    </row>
    <row r="3" spans="1:6" ht="15.75" thickBot="1" x14ac:dyDescent="0.3">
      <c r="A3" s="77" t="s">
        <v>9</v>
      </c>
      <c r="B3" s="78"/>
      <c r="C3" s="78"/>
      <c r="D3" s="79"/>
    </row>
    <row r="4" spans="1:6" ht="15.75" thickBot="1" x14ac:dyDescent="0.3">
      <c r="A4" s="19" t="s">
        <v>10</v>
      </c>
      <c r="B4" s="20" t="s">
        <v>11</v>
      </c>
      <c r="C4" s="20" t="s">
        <v>12</v>
      </c>
      <c r="D4" s="21" t="s">
        <v>13</v>
      </c>
    </row>
    <row r="5" spans="1:6" x14ac:dyDescent="0.25">
      <c r="A5" s="50" t="s">
        <v>14</v>
      </c>
      <c r="B5" s="51">
        <v>147746</v>
      </c>
      <c r="C5" s="52"/>
      <c r="D5" s="53">
        <f>B5*C5</f>
        <v>0</v>
      </c>
    </row>
    <row r="6" spans="1:6" x14ac:dyDescent="0.25">
      <c r="A6" s="24" t="s">
        <v>44</v>
      </c>
      <c r="B6" s="28">
        <v>414</v>
      </c>
      <c r="C6" s="26"/>
      <c r="D6" s="27">
        <f>B6*C6</f>
        <v>0</v>
      </c>
    </row>
    <row r="7" spans="1:6" x14ac:dyDescent="0.25">
      <c r="A7" s="54" t="s">
        <v>42</v>
      </c>
      <c r="B7" s="55">
        <v>140211</v>
      </c>
      <c r="C7" s="56"/>
      <c r="D7" s="57">
        <f>B7*C7</f>
        <v>0</v>
      </c>
    </row>
    <row r="8" spans="1:6" x14ac:dyDescent="0.25">
      <c r="A8" s="24" t="s">
        <v>43</v>
      </c>
      <c r="B8" s="28">
        <v>7949</v>
      </c>
      <c r="C8" s="26"/>
      <c r="D8" s="27">
        <f>B8*C8</f>
        <v>0</v>
      </c>
    </row>
    <row r="9" spans="1:6" x14ac:dyDescent="0.25">
      <c r="A9" s="54" t="s">
        <v>47</v>
      </c>
      <c r="B9" s="55">
        <v>20</v>
      </c>
      <c r="C9" s="56"/>
      <c r="D9" s="57">
        <f>B9*C9</f>
        <v>0</v>
      </c>
    </row>
    <row r="10" spans="1:6" customFormat="1" ht="15.75" thickBot="1" x14ac:dyDescent="0.3"/>
    <row r="11" spans="1:6" ht="15.75" thickBot="1" x14ac:dyDescent="0.3">
      <c r="A11" s="80" t="s">
        <v>18</v>
      </c>
      <c r="B11" s="81"/>
      <c r="C11" s="81"/>
      <c r="D11" s="82"/>
    </row>
    <row r="12" spans="1:6" ht="15.75" thickBot="1" x14ac:dyDescent="0.3">
      <c r="A12" s="19" t="s">
        <v>10</v>
      </c>
      <c r="B12" s="20" t="s">
        <v>48</v>
      </c>
      <c r="C12" s="22" t="s">
        <v>46</v>
      </c>
      <c r="D12" s="21" t="s">
        <v>13</v>
      </c>
    </row>
    <row r="13" spans="1:6" ht="15.75" thickBot="1" x14ac:dyDescent="0.3">
      <c r="A13" s="29" t="s">
        <v>45</v>
      </c>
      <c r="B13" s="49">
        <v>2000000</v>
      </c>
      <c r="C13" s="48"/>
      <c r="D13" s="30">
        <f>B13*C13</f>
        <v>0</v>
      </c>
    </row>
    <row r="15" spans="1:6" ht="31.5" customHeight="1" x14ac:dyDescent="0.25">
      <c r="A15" s="86" t="s">
        <v>19</v>
      </c>
      <c r="B15" s="86"/>
      <c r="C15" s="86"/>
      <c r="D15" s="86"/>
    </row>
    <row r="16" spans="1:6" x14ac:dyDescent="0.25">
      <c r="D16" s="14"/>
      <c r="E16" s="15"/>
      <c r="F16" s="16"/>
    </row>
    <row r="17" spans="1:4" ht="15" customHeight="1" x14ac:dyDescent="0.25">
      <c r="A17" s="85" t="s">
        <v>20</v>
      </c>
      <c r="B17" s="85"/>
      <c r="C17" s="85"/>
      <c r="D17" s="85"/>
    </row>
    <row r="18" spans="1:4" x14ac:dyDescent="0.25">
      <c r="A18" s="17"/>
      <c r="B18" s="18"/>
    </row>
    <row r="19" spans="1:4" ht="15" customHeight="1" x14ac:dyDescent="0.25">
      <c r="A19" s="85" t="s">
        <v>21</v>
      </c>
      <c r="B19" s="85"/>
      <c r="C19" s="85"/>
      <c r="D19" s="85"/>
    </row>
    <row r="20" spans="1:4" x14ac:dyDescent="0.25">
      <c r="A20" s="17"/>
      <c r="B20" s="18"/>
    </row>
    <row r="21" spans="1:4" ht="15" customHeight="1" x14ac:dyDescent="0.25">
      <c r="A21" s="85" t="s">
        <v>22</v>
      </c>
      <c r="B21" s="85"/>
      <c r="C21" s="85"/>
      <c r="D21" s="85"/>
    </row>
    <row r="22" spans="1:4" x14ac:dyDescent="0.25">
      <c r="A22" s="17"/>
      <c r="B22" s="18"/>
    </row>
    <row r="23" spans="1:4" x14ac:dyDescent="0.25">
      <c r="A23" s="85" t="s">
        <v>23</v>
      </c>
      <c r="B23" s="85"/>
      <c r="C23" s="85"/>
      <c r="D23" s="85"/>
    </row>
  </sheetData>
  <mergeCells count="9">
    <mergeCell ref="A3:D3"/>
    <mergeCell ref="A11:D11"/>
    <mergeCell ref="A2:D2"/>
    <mergeCell ref="A1:B1"/>
    <mergeCell ref="A23:D23"/>
    <mergeCell ref="A15:D15"/>
    <mergeCell ref="A17:D17"/>
    <mergeCell ref="A19:D19"/>
    <mergeCell ref="A21:D21"/>
  </mergeCells>
  <conditionalFormatting sqref="C5:C9">
    <cfRule type="containsBlanks" dxfId="18" priority="5">
      <formula>LEN(TRIM(C5))=0</formula>
    </cfRule>
  </conditionalFormatting>
  <conditionalFormatting sqref="C13">
    <cfRule type="containsBlanks" dxfId="17" priority="1">
      <formula>LEN(TRIM(C13))=0</formula>
    </cfRule>
  </conditionalFormatting>
  <conditionalFormatting sqref="D1">
    <cfRule type="containsBlanks" dxfId="16" priority="2">
      <formula>LEN(TRIM(D1))=0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7BF7-A1B6-4D6A-B3CA-EE2F8311F5BE}">
  <dimension ref="A1:F20"/>
  <sheetViews>
    <sheetView showGridLines="0" zoomScale="110" zoomScaleNormal="110" workbookViewId="0">
      <selection activeCell="A9" activeCellId="2" sqref="A5:D5 A7:D7 A9:D9"/>
    </sheetView>
  </sheetViews>
  <sheetFormatPr defaultRowHeight="15" x14ac:dyDescent="0.25"/>
  <cols>
    <col min="1" max="1" width="39.85546875" style="11" bestFit="1" customWidth="1"/>
    <col min="2" max="2" width="33" style="11" customWidth="1"/>
    <col min="3" max="3" width="15" style="11" customWidth="1"/>
    <col min="4" max="4" width="14.140625" style="11" customWidth="1"/>
    <col min="5" max="16384" width="9.140625" style="11"/>
  </cols>
  <sheetData>
    <row r="1" spans="1:6" x14ac:dyDescent="0.25">
      <c r="A1" s="84" t="s">
        <v>74</v>
      </c>
      <c r="B1" s="84" t="s">
        <v>8</v>
      </c>
      <c r="C1" s="23" t="s">
        <v>75</v>
      </c>
      <c r="D1" s="31"/>
    </row>
    <row r="2" spans="1:6" ht="15.75" thickBot="1" x14ac:dyDescent="0.3">
      <c r="A2" s="83" t="s">
        <v>54</v>
      </c>
      <c r="B2" s="83"/>
      <c r="C2" s="83"/>
      <c r="D2" s="83"/>
    </row>
    <row r="3" spans="1:6" ht="15.75" thickBot="1" x14ac:dyDescent="0.3">
      <c r="A3" s="77" t="s">
        <v>9</v>
      </c>
      <c r="B3" s="78"/>
      <c r="C3" s="78"/>
      <c r="D3" s="79"/>
    </row>
    <row r="4" spans="1:6" ht="15.75" thickBot="1" x14ac:dyDescent="0.3">
      <c r="A4" s="19" t="s">
        <v>10</v>
      </c>
      <c r="B4" s="20" t="s">
        <v>11</v>
      </c>
      <c r="C4" s="20" t="s">
        <v>12</v>
      </c>
      <c r="D4" s="21" t="s">
        <v>13</v>
      </c>
    </row>
    <row r="5" spans="1:6" x14ac:dyDescent="0.25">
      <c r="A5" s="50" t="s">
        <v>15</v>
      </c>
      <c r="B5" s="51">
        <v>21</v>
      </c>
      <c r="C5" s="52"/>
      <c r="D5" s="53">
        <f>B5*C5</f>
        <v>0</v>
      </c>
    </row>
    <row r="6" spans="1:6" x14ac:dyDescent="0.25">
      <c r="A6" s="24" t="s">
        <v>24</v>
      </c>
      <c r="B6" s="28">
        <v>147746</v>
      </c>
      <c r="C6" s="26"/>
      <c r="D6" s="27">
        <f>B6*C6</f>
        <v>0</v>
      </c>
    </row>
    <row r="7" spans="1:6" x14ac:dyDescent="0.25">
      <c r="A7" s="50" t="s">
        <v>56</v>
      </c>
      <c r="B7" s="51">
        <v>30</v>
      </c>
      <c r="C7" s="52"/>
      <c r="D7" s="53">
        <f>B7*C7</f>
        <v>0</v>
      </c>
    </row>
    <row r="8" spans="1:6" ht="15.75" thickBot="1" x14ac:dyDescent="0.3">
      <c r="A8" s="19" t="s">
        <v>10</v>
      </c>
      <c r="B8" s="20" t="s">
        <v>52</v>
      </c>
      <c r="C8" s="20" t="s">
        <v>16</v>
      </c>
      <c r="D8" s="21" t="s">
        <v>17</v>
      </c>
    </row>
    <row r="9" spans="1:6" x14ac:dyDescent="0.25">
      <c r="A9" s="50" t="s">
        <v>51</v>
      </c>
      <c r="B9" s="51">
        <v>30</v>
      </c>
      <c r="C9" s="52"/>
      <c r="D9" s="53">
        <f>C9</f>
        <v>0</v>
      </c>
    </row>
    <row r="10" spans="1:6" x14ac:dyDescent="0.25">
      <c r="A10" s="24" t="s">
        <v>53</v>
      </c>
      <c r="B10" s="25">
        <v>30</v>
      </c>
      <c r="C10" s="26"/>
      <c r="D10" s="27">
        <f>B10*C10</f>
        <v>0</v>
      </c>
    </row>
    <row r="12" spans="1:6" ht="31.5" customHeight="1" x14ac:dyDescent="0.25">
      <c r="A12" s="86" t="s">
        <v>19</v>
      </c>
      <c r="B12" s="86"/>
      <c r="C12" s="86"/>
      <c r="D12" s="86"/>
    </row>
    <row r="13" spans="1:6" x14ac:dyDescent="0.25">
      <c r="D13" s="14"/>
      <c r="E13" s="15"/>
      <c r="F13" s="16"/>
    </row>
    <row r="14" spans="1:6" ht="15" customHeight="1" x14ac:dyDescent="0.25">
      <c r="A14" s="85" t="s">
        <v>20</v>
      </c>
      <c r="B14" s="85"/>
      <c r="C14" s="85"/>
      <c r="D14" s="85"/>
    </row>
    <row r="15" spans="1:6" x14ac:dyDescent="0.25">
      <c r="A15" s="17"/>
      <c r="B15" s="18"/>
    </row>
    <row r="16" spans="1:6" ht="15" customHeight="1" x14ac:dyDescent="0.25">
      <c r="A16" s="85" t="s">
        <v>21</v>
      </c>
      <c r="B16" s="85"/>
      <c r="C16" s="85"/>
      <c r="D16" s="85"/>
    </row>
    <row r="17" spans="1:4" x14ac:dyDescent="0.25">
      <c r="A17" s="17"/>
      <c r="B17" s="18"/>
    </row>
    <row r="18" spans="1:4" ht="15" customHeight="1" x14ac:dyDescent="0.25">
      <c r="A18" s="85" t="s">
        <v>22</v>
      </c>
      <c r="B18" s="85"/>
      <c r="C18" s="85"/>
      <c r="D18" s="85"/>
    </row>
    <row r="19" spans="1:4" x14ac:dyDescent="0.25">
      <c r="A19" s="17"/>
      <c r="B19" s="18"/>
    </row>
    <row r="20" spans="1:4" x14ac:dyDescent="0.25">
      <c r="A20" s="85" t="s">
        <v>23</v>
      </c>
      <c r="B20" s="85"/>
      <c r="C20" s="85"/>
      <c r="D20" s="85"/>
    </row>
  </sheetData>
  <mergeCells count="8">
    <mergeCell ref="A3:D3"/>
    <mergeCell ref="A2:D2"/>
    <mergeCell ref="A1:B1"/>
    <mergeCell ref="A20:D20"/>
    <mergeCell ref="A12:D12"/>
    <mergeCell ref="A14:D14"/>
    <mergeCell ref="A16:D16"/>
    <mergeCell ref="A18:D18"/>
  </mergeCells>
  <conditionalFormatting sqref="C5:C7">
    <cfRule type="containsBlanks" dxfId="15" priority="3">
      <formula>LEN(TRIM(C5))=0</formula>
    </cfRule>
  </conditionalFormatting>
  <conditionalFormatting sqref="C9:C10">
    <cfRule type="containsBlanks" dxfId="14" priority="2">
      <formula>LEN(TRIM(C9))=0</formula>
    </cfRule>
  </conditionalFormatting>
  <conditionalFormatting sqref="D1">
    <cfRule type="containsBlanks" dxfId="13" priority="1">
      <formula>LEN(TRIM(D1))=0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EF51-2261-4C3C-BAAD-BAED6D15C559}">
  <dimension ref="A1:F16"/>
  <sheetViews>
    <sheetView showGridLines="0" zoomScale="110" zoomScaleNormal="110" workbookViewId="0">
      <selection activeCell="A5" sqref="A5:D5"/>
    </sheetView>
  </sheetViews>
  <sheetFormatPr defaultRowHeight="15" x14ac:dyDescent="0.25"/>
  <cols>
    <col min="1" max="1" width="39.85546875" bestFit="1" customWidth="1"/>
    <col min="2" max="2" width="33" customWidth="1"/>
    <col min="3" max="3" width="15" customWidth="1"/>
    <col min="4" max="4" width="14.140625" customWidth="1"/>
  </cols>
  <sheetData>
    <row r="1" spans="1:6" s="11" customFormat="1" x14ac:dyDescent="0.25">
      <c r="A1" s="84" t="s">
        <v>76</v>
      </c>
      <c r="B1" s="84" t="s">
        <v>8</v>
      </c>
      <c r="C1" s="23" t="s">
        <v>75</v>
      </c>
      <c r="D1" s="31"/>
    </row>
    <row r="2" spans="1:6" s="11" customFormat="1" ht="15.75" thickBot="1" x14ac:dyDescent="0.3">
      <c r="A2" s="83" t="s">
        <v>55</v>
      </c>
      <c r="B2" s="83"/>
      <c r="C2" s="83"/>
      <c r="D2" s="83"/>
    </row>
    <row r="3" spans="1:6" ht="15.75" thickBot="1" x14ac:dyDescent="0.3">
      <c r="A3" s="77" t="s">
        <v>9</v>
      </c>
      <c r="B3" s="78"/>
      <c r="C3" s="78"/>
      <c r="D3" s="79"/>
    </row>
    <row r="4" spans="1:6" ht="15.75" thickBot="1" x14ac:dyDescent="0.3">
      <c r="A4" s="19" t="s">
        <v>10</v>
      </c>
      <c r="B4" s="20" t="s">
        <v>11</v>
      </c>
      <c r="C4" s="20" t="s">
        <v>12</v>
      </c>
      <c r="D4" s="21" t="s">
        <v>13</v>
      </c>
    </row>
    <row r="5" spans="1:6" x14ac:dyDescent="0.25">
      <c r="A5" s="50" t="s">
        <v>25</v>
      </c>
      <c r="B5" s="51">
        <v>45517</v>
      </c>
      <c r="C5" s="52"/>
      <c r="D5" s="53">
        <f>B5*C5</f>
        <v>0</v>
      </c>
    </row>
    <row r="6" spans="1:6" x14ac:dyDescent="0.25">
      <c r="A6" s="24" t="s">
        <v>47</v>
      </c>
      <c r="B6" s="25">
        <v>10</v>
      </c>
      <c r="C6" s="26"/>
      <c r="D6" s="27">
        <f>B6*C6</f>
        <v>0</v>
      </c>
    </row>
    <row r="8" spans="1:6" ht="31.5" customHeight="1" x14ac:dyDescent="0.25">
      <c r="A8" s="88" t="s">
        <v>19</v>
      </c>
      <c r="B8" s="88"/>
      <c r="C8" s="88"/>
      <c r="D8" s="88"/>
    </row>
    <row r="9" spans="1:6" x14ac:dyDescent="0.25">
      <c r="D9" s="6"/>
      <c r="E9" s="7"/>
      <c r="F9" s="8"/>
    </row>
    <row r="10" spans="1:6" ht="15" customHeight="1" x14ac:dyDescent="0.25">
      <c r="A10" s="87" t="s">
        <v>20</v>
      </c>
      <c r="B10" s="87"/>
      <c r="C10" s="87"/>
      <c r="D10" s="87"/>
    </row>
    <row r="11" spans="1:6" x14ac:dyDescent="0.25">
      <c r="A11" s="9"/>
      <c r="B11" s="10"/>
    </row>
    <row r="12" spans="1:6" ht="15" customHeight="1" x14ac:dyDescent="0.25">
      <c r="A12" s="87" t="s">
        <v>21</v>
      </c>
      <c r="B12" s="87"/>
      <c r="C12" s="87"/>
      <c r="D12" s="87"/>
    </row>
    <row r="13" spans="1:6" x14ac:dyDescent="0.25">
      <c r="A13" s="9"/>
      <c r="B13" s="10"/>
    </row>
    <row r="14" spans="1:6" ht="15" customHeight="1" x14ac:dyDescent="0.25">
      <c r="A14" s="87" t="s">
        <v>22</v>
      </c>
      <c r="B14" s="87"/>
      <c r="C14" s="87"/>
      <c r="D14" s="87"/>
    </row>
    <row r="15" spans="1:6" x14ac:dyDescent="0.25">
      <c r="A15" s="9"/>
      <c r="B15" s="10"/>
    </row>
    <row r="16" spans="1:6" x14ac:dyDescent="0.25">
      <c r="A16" s="87" t="s">
        <v>23</v>
      </c>
      <c r="B16" s="87"/>
      <c r="C16" s="87"/>
      <c r="D16" s="87"/>
    </row>
  </sheetData>
  <mergeCells count="8">
    <mergeCell ref="A3:D3"/>
    <mergeCell ref="A2:D2"/>
    <mergeCell ref="A1:B1"/>
    <mergeCell ref="A16:D16"/>
    <mergeCell ref="A8:D8"/>
    <mergeCell ref="A10:D10"/>
    <mergeCell ref="A12:D12"/>
    <mergeCell ref="A14:D14"/>
  </mergeCells>
  <conditionalFormatting sqref="C5:C6">
    <cfRule type="containsBlanks" dxfId="12" priority="3">
      <formula>LEN(TRIM(C5))=0</formula>
    </cfRule>
  </conditionalFormatting>
  <conditionalFormatting sqref="D1">
    <cfRule type="containsBlanks" dxfId="11" priority="1">
      <formula>LEN(TRIM(D1))=0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D89C-B7E3-4ADF-AF56-468DEBF24251}">
  <dimension ref="A1:F15"/>
  <sheetViews>
    <sheetView showGridLines="0" zoomScale="110" zoomScaleNormal="110" workbookViewId="0">
      <selection activeCell="A5" sqref="A5:D5"/>
    </sheetView>
  </sheetViews>
  <sheetFormatPr defaultRowHeight="15" x14ac:dyDescent="0.25"/>
  <cols>
    <col min="1" max="1" width="39.85546875" bestFit="1" customWidth="1"/>
    <col min="2" max="2" width="33" customWidth="1"/>
    <col min="3" max="3" width="15" customWidth="1"/>
    <col min="4" max="4" width="14.140625" customWidth="1"/>
  </cols>
  <sheetData>
    <row r="1" spans="1:6" s="11" customFormat="1" x14ac:dyDescent="0.25">
      <c r="A1" s="84" t="s">
        <v>77</v>
      </c>
      <c r="B1" s="84" t="s">
        <v>8</v>
      </c>
      <c r="C1" s="23" t="s">
        <v>75</v>
      </c>
      <c r="D1" s="31"/>
    </row>
    <row r="2" spans="1:6" s="11" customFormat="1" ht="15.75" thickBot="1" x14ac:dyDescent="0.3">
      <c r="A2" s="83" t="s">
        <v>55</v>
      </c>
      <c r="B2" s="83"/>
      <c r="C2" s="83"/>
      <c r="D2" s="83"/>
    </row>
    <row r="3" spans="1:6" s="11" customFormat="1" ht="15.75" thickBot="1" x14ac:dyDescent="0.3">
      <c r="A3" s="77" t="s">
        <v>9</v>
      </c>
      <c r="B3" s="78"/>
      <c r="C3" s="78"/>
      <c r="D3" s="79"/>
    </row>
    <row r="4" spans="1:6" s="11" customFormat="1" ht="15.75" thickBot="1" x14ac:dyDescent="0.3">
      <c r="A4" s="89" t="s">
        <v>10</v>
      </c>
      <c r="B4" s="90"/>
      <c r="C4" s="20" t="s">
        <v>49</v>
      </c>
      <c r="D4" s="21" t="s">
        <v>13</v>
      </c>
    </row>
    <row r="5" spans="1:6" s="11" customFormat="1" ht="45" customHeight="1" x14ac:dyDescent="0.25">
      <c r="A5" s="91" t="s">
        <v>100</v>
      </c>
      <c r="B5" s="92"/>
      <c r="C5" s="58"/>
      <c r="D5" s="59">
        <f>C5*12</f>
        <v>0</v>
      </c>
    </row>
    <row r="7" spans="1:6" ht="31.5" customHeight="1" x14ac:dyDescent="0.25">
      <c r="A7" s="88" t="s">
        <v>19</v>
      </c>
      <c r="B7" s="88"/>
      <c r="C7" s="88"/>
      <c r="D7" s="88"/>
    </row>
    <row r="8" spans="1:6" x14ac:dyDescent="0.25">
      <c r="D8" s="6"/>
      <c r="E8" s="7"/>
      <c r="F8" s="8"/>
    </row>
    <row r="9" spans="1:6" ht="15" customHeight="1" x14ac:dyDescent="0.25">
      <c r="A9" s="87" t="s">
        <v>20</v>
      </c>
      <c r="B9" s="87"/>
      <c r="C9" s="87"/>
      <c r="D9" s="87"/>
    </row>
    <row r="10" spans="1:6" x14ac:dyDescent="0.25">
      <c r="A10" s="9"/>
      <c r="B10" s="10"/>
    </row>
    <row r="11" spans="1:6" ht="15" customHeight="1" x14ac:dyDescent="0.25">
      <c r="A11" s="87" t="s">
        <v>21</v>
      </c>
      <c r="B11" s="87"/>
      <c r="C11" s="87"/>
      <c r="D11" s="87"/>
    </row>
    <row r="12" spans="1:6" x14ac:dyDescent="0.25">
      <c r="A12" s="9"/>
      <c r="B12" s="10"/>
    </row>
    <row r="13" spans="1:6" ht="15" customHeight="1" x14ac:dyDescent="0.25">
      <c r="A13" s="87" t="s">
        <v>22</v>
      </c>
      <c r="B13" s="87"/>
      <c r="C13" s="87"/>
      <c r="D13" s="87"/>
    </row>
    <row r="14" spans="1:6" x14ac:dyDescent="0.25">
      <c r="A14" s="9"/>
      <c r="B14" s="10"/>
    </row>
    <row r="15" spans="1:6" x14ac:dyDescent="0.25">
      <c r="A15" s="87" t="s">
        <v>23</v>
      </c>
      <c r="B15" s="87"/>
      <c r="C15" s="87"/>
      <c r="D15" s="87"/>
    </row>
  </sheetData>
  <mergeCells count="10">
    <mergeCell ref="A15:D15"/>
    <mergeCell ref="A7:D7"/>
    <mergeCell ref="A9:D9"/>
    <mergeCell ref="A11:D11"/>
    <mergeCell ref="A13:D13"/>
    <mergeCell ref="A3:D3"/>
    <mergeCell ref="A4:B4"/>
    <mergeCell ref="A5:B5"/>
    <mergeCell ref="A2:D2"/>
    <mergeCell ref="A1:B1"/>
  </mergeCells>
  <conditionalFormatting sqref="C5">
    <cfRule type="containsBlanks" dxfId="10" priority="2">
      <formula>LEN(TRIM(C5))=0</formula>
    </cfRule>
  </conditionalFormatting>
  <conditionalFormatting sqref="D1">
    <cfRule type="containsBlanks" dxfId="9" priority="1">
      <formula>LEN(TRIM(D1))=0</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A0C93-7AEC-4D6B-AD03-1032A76DAFC4}">
  <dimension ref="A1:F23"/>
  <sheetViews>
    <sheetView showGridLines="0" zoomScale="110" zoomScaleNormal="110" workbookViewId="0">
      <selection activeCell="B8" sqref="B8"/>
    </sheetView>
  </sheetViews>
  <sheetFormatPr defaultRowHeight="15" x14ac:dyDescent="0.25"/>
  <cols>
    <col min="1" max="1" width="39.85546875" style="11" bestFit="1" customWidth="1"/>
    <col min="2" max="2" width="33" style="11" customWidth="1"/>
    <col min="3" max="4" width="34.140625" style="11" customWidth="1"/>
    <col min="5" max="16384" width="9.140625" style="11"/>
  </cols>
  <sheetData>
    <row r="1" spans="1:6" x14ac:dyDescent="0.25">
      <c r="A1" s="84" t="s">
        <v>78</v>
      </c>
      <c r="B1" s="84" t="s">
        <v>8</v>
      </c>
      <c r="C1" s="23" t="s">
        <v>75</v>
      </c>
      <c r="D1" s="31"/>
    </row>
    <row r="2" spans="1:6" ht="15.75" thickBot="1" x14ac:dyDescent="0.3">
      <c r="A2" s="83" t="s">
        <v>63</v>
      </c>
      <c r="B2" s="83"/>
      <c r="C2" s="83"/>
      <c r="D2" s="83"/>
    </row>
    <row r="3" spans="1:6" customFormat="1" ht="15.75" thickBot="1" x14ac:dyDescent="0.3">
      <c r="A3" s="77" t="s">
        <v>9</v>
      </c>
      <c r="B3" s="78"/>
      <c r="C3" s="78"/>
      <c r="D3" s="79"/>
    </row>
    <row r="4" spans="1:6" customFormat="1" ht="15.75" thickBot="1" x14ac:dyDescent="0.3">
      <c r="A4" s="19" t="s">
        <v>10</v>
      </c>
      <c r="B4" s="20" t="s">
        <v>11</v>
      </c>
      <c r="C4" s="20" t="s">
        <v>12</v>
      </c>
      <c r="D4" s="21" t="s">
        <v>13</v>
      </c>
    </row>
    <row r="5" spans="1:6" customFormat="1" x14ac:dyDescent="0.25">
      <c r="A5" s="50" t="s">
        <v>60</v>
      </c>
      <c r="B5" s="51">
        <f>13500*0.8</f>
        <v>10800</v>
      </c>
      <c r="C5" s="52"/>
      <c r="D5" s="53">
        <f>B5*C5</f>
        <v>0</v>
      </c>
    </row>
    <row r="6" spans="1:6" customFormat="1" x14ac:dyDescent="0.25">
      <c r="A6" s="24" t="s">
        <v>61</v>
      </c>
      <c r="B6" s="25">
        <f>330*0.8</f>
        <v>264</v>
      </c>
      <c r="C6" s="26"/>
      <c r="D6" s="27">
        <f>B6*C6</f>
        <v>0</v>
      </c>
    </row>
    <row r="7" spans="1:6" x14ac:dyDescent="0.25">
      <c r="A7" s="54" t="s">
        <v>58</v>
      </c>
      <c r="B7" s="51">
        <v>400</v>
      </c>
      <c r="C7" s="52"/>
      <c r="D7" s="53">
        <f t="shared" ref="D7" si="0">B7*C7</f>
        <v>0</v>
      </c>
    </row>
    <row r="8" spans="1:6" customFormat="1" ht="15.75" thickBot="1" x14ac:dyDescent="0.3"/>
    <row r="9" spans="1:6" ht="15.75" thickBot="1" x14ac:dyDescent="0.3">
      <c r="A9" s="77" t="s">
        <v>18</v>
      </c>
      <c r="B9" s="78"/>
      <c r="C9" s="78"/>
      <c r="D9" s="79"/>
    </row>
    <row r="10" spans="1:6" ht="15.75" thickBot="1" x14ac:dyDescent="0.3">
      <c r="A10" s="19" t="s">
        <v>10</v>
      </c>
      <c r="B10" s="20" t="s">
        <v>11</v>
      </c>
      <c r="C10" s="20" t="s">
        <v>12</v>
      </c>
      <c r="D10" s="21" t="s">
        <v>13</v>
      </c>
    </row>
    <row r="11" spans="1:6" x14ac:dyDescent="0.25">
      <c r="A11" s="50" t="s">
        <v>57</v>
      </c>
      <c r="B11" s="51">
        <v>24446</v>
      </c>
      <c r="C11" s="52"/>
      <c r="D11" s="53">
        <f t="shared" ref="D11:D13" si="1">B11*C11</f>
        <v>0</v>
      </c>
    </row>
    <row r="12" spans="1:6" x14ac:dyDescent="0.25">
      <c r="A12" s="32" t="s">
        <v>59</v>
      </c>
      <c r="B12" s="28">
        <f>B7*24</f>
        <v>9600</v>
      </c>
      <c r="C12" s="26"/>
      <c r="D12" s="27">
        <f t="shared" si="1"/>
        <v>0</v>
      </c>
    </row>
    <row r="13" spans="1:6" x14ac:dyDescent="0.25">
      <c r="A13" s="54" t="s">
        <v>62</v>
      </c>
      <c r="B13" s="55">
        <v>45517</v>
      </c>
      <c r="C13" s="56"/>
      <c r="D13" s="57">
        <f t="shared" si="1"/>
        <v>0</v>
      </c>
    </row>
    <row r="15" spans="1:6" ht="31.5" customHeight="1" x14ac:dyDescent="0.25">
      <c r="A15" s="86" t="s">
        <v>19</v>
      </c>
      <c r="B15" s="86"/>
      <c r="C15" s="86"/>
      <c r="D15" s="86"/>
    </row>
    <row r="16" spans="1:6" x14ac:dyDescent="0.25">
      <c r="D16" s="14"/>
      <c r="E16" s="15"/>
      <c r="F16" s="16"/>
    </row>
    <row r="17" spans="1:4" ht="15" customHeight="1" x14ac:dyDescent="0.25">
      <c r="A17" s="85" t="s">
        <v>20</v>
      </c>
      <c r="B17" s="85"/>
      <c r="C17" s="85"/>
      <c r="D17" s="85"/>
    </row>
    <row r="18" spans="1:4" x14ac:dyDescent="0.25">
      <c r="A18" s="17"/>
      <c r="B18" s="18"/>
    </row>
    <row r="19" spans="1:4" ht="15" customHeight="1" x14ac:dyDescent="0.25">
      <c r="A19" s="85" t="s">
        <v>21</v>
      </c>
      <c r="B19" s="85"/>
      <c r="C19" s="85"/>
      <c r="D19" s="85"/>
    </row>
    <row r="20" spans="1:4" x14ac:dyDescent="0.25">
      <c r="A20" s="17"/>
      <c r="B20" s="18"/>
    </row>
    <row r="21" spans="1:4" ht="15" customHeight="1" x14ac:dyDescent="0.25">
      <c r="A21" s="85" t="s">
        <v>22</v>
      </c>
      <c r="B21" s="85"/>
      <c r="C21" s="85"/>
      <c r="D21" s="85"/>
    </row>
    <row r="22" spans="1:4" x14ac:dyDescent="0.25">
      <c r="A22" s="17"/>
      <c r="B22" s="18"/>
    </row>
    <row r="23" spans="1:4" x14ac:dyDescent="0.25">
      <c r="A23" s="85" t="s">
        <v>23</v>
      </c>
      <c r="B23" s="85"/>
      <c r="C23" s="85"/>
      <c r="D23" s="85"/>
    </row>
  </sheetData>
  <mergeCells count="9">
    <mergeCell ref="A19:D19"/>
    <mergeCell ref="A21:D21"/>
    <mergeCell ref="A23:D23"/>
    <mergeCell ref="A1:B1"/>
    <mergeCell ref="A2:D2"/>
    <mergeCell ref="A9:D9"/>
    <mergeCell ref="A15:D15"/>
    <mergeCell ref="A17:D17"/>
    <mergeCell ref="A3:D3"/>
  </mergeCells>
  <conditionalFormatting sqref="C5:C7">
    <cfRule type="containsBlanks" dxfId="8" priority="1">
      <formula>LEN(TRIM(C5))=0</formula>
    </cfRule>
  </conditionalFormatting>
  <conditionalFormatting sqref="C11:C13">
    <cfRule type="containsBlanks" dxfId="7" priority="6">
      <formula>LEN(TRIM(C11))=0</formula>
    </cfRule>
  </conditionalFormatting>
  <conditionalFormatting sqref="D1">
    <cfRule type="containsBlanks" dxfId="6" priority="3">
      <formula>LEN(TRIM(D1))=0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8469-3234-4F81-8491-775871B6D618}">
  <dimension ref="A1:F29"/>
  <sheetViews>
    <sheetView showGridLines="0" zoomScale="110" zoomScaleNormal="110" workbookViewId="0">
      <selection activeCell="H18" sqref="H18"/>
    </sheetView>
  </sheetViews>
  <sheetFormatPr defaultRowHeight="15" x14ac:dyDescent="0.25"/>
  <cols>
    <col min="1" max="1" width="39.85546875" style="11" bestFit="1" customWidth="1"/>
    <col min="2" max="2" width="33" style="11" customWidth="1"/>
    <col min="3" max="4" width="34.140625" style="11" customWidth="1"/>
    <col min="5" max="16384" width="9.140625" style="11"/>
  </cols>
  <sheetData>
    <row r="1" spans="1:4" x14ac:dyDescent="0.25">
      <c r="A1" s="84" t="s">
        <v>79</v>
      </c>
      <c r="B1" s="84" t="s">
        <v>8</v>
      </c>
      <c r="C1" s="23" t="s">
        <v>75</v>
      </c>
      <c r="D1" s="31"/>
    </row>
    <row r="2" spans="1:4" ht="32.25" customHeight="1" thickBot="1" x14ac:dyDescent="0.3">
      <c r="A2" s="76" t="s">
        <v>101</v>
      </c>
      <c r="B2" s="76"/>
      <c r="C2" s="76"/>
      <c r="D2" s="76"/>
    </row>
    <row r="3" spans="1:4" ht="15.75" thickBot="1" x14ac:dyDescent="0.3">
      <c r="A3" s="77" t="s">
        <v>9</v>
      </c>
      <c r="B3" s="78"/>
      <c r="C3" s="78"/>
      <c r="D3" s="79"/>
    </row>
    <row r="4" spans="1:4" ht="15.75" thickBot="1" x14ac:dyDescent="0.3">
      <c r="A4" s="93" t="s">
        <v>64</v>
      </c>
      <c r="B4" s="94"/>
      <c r="C4" s="20" t="s">
        <v>65</v>
      </c>
      <c r="D4" s="21" t="s">
        <v>13</v>
      </c>
    </row>
    <row r="5" spans="1:4" x14ac:dyDescent="0.25">
      <c r="A5" s="95"/>
      <c r="B5" s="96"/>
      <c r="C5" s="52"/>
      <c r="D5" s="53">
        <f>C5</f>
        <v>0</v>
      </c>
    </row>
    <row r="6" spans="1:4" x14ac:dyDescent="0.25">
      <c r="A6" s="97"/>
      <c r="B6" s="98"/>
      <c r="C6" s="26"/>
      <c r="D6" s="27">
        <f t="shared" ref="D6:D11" si="0">C6</f>
        <v>0</v>
      </c>
    </row>
    <row r="7" spans="1:4" x14ac:dyDescent="0.25">
      <c r="A7" s="99"/>
      <c r="B7" s="100"/>
      <c r="C7" s="56"/>
      <c r="D7" s="57">
        <f t="shared" si="0"/>
        <v>0</v>
      </c>
    </row>
    <row r="8" spans="1:4" x14ac:dyDescent="0.25">
      <c r="A8" s="97"/>
      <c r="B8" s="98"/>
      <c r="C8" s="26"/>
      <c r="D8" s="27">
        <f t="shared" si="0"/>
        <v>0</v>
      </c>
    </row>
    <row r="9" spans="1:4" x14ac:dyDescent="0.25">
      <c r="A9" s="99"/>
      <c r="B9" s="100"/>
      <c r="C9" s="56"/>
      <c r="D9" s="57">
        <f t="shared" si="0"/>
        <v>0</v>
      </c>
    </row>
    <row r="10" spans="1:4" x14ac:dyDescent="0.25">
      <c r="A10" s="97"/>
      <c r="B10" s="98"/>
      <c r="C10" s="26"/>
      <c r="D10" s="27">
        <f t="shared" si="0"/>
        <v>0</v>
      </c>
    </row>
    <row r="11" spans="1:4" ht="15.75" thickBot="1" x14ac:dyDescent="0.3">
      <c r="A11" s="99"/>
      <c r="B11" s="100"/>
      <c r="C11" s="52"/>
      <c r="D11" s="53">
        <f t="shared" si="0"/>
        <v>0</v>
      </c>
    </row>
    <row r="12" spans="1:4" ht="15.75" thickBot="1" x14ac:dyDescent="0.3">
      <c r="A12" s="93" t="s">
        <v>66</v>
      </c>
      <c r="B12" s="94"/>
      <c r="C12" s="20" t="s">
        <v>16</v>
      </c>
      <c r="D12" s="21" t="s">
        <v>67</v>
      </c>
    </row>
    <row r="13" spans="1:4" x14ac:dyDescent="0.25">
      <c r="A13" s="95"/>
      <c r="B13" s="96"/>
      <c r="C13" s="52"/>
      <c r="D13" s="53">
        <f>C13</f>
        <v>0</v>
      </c>
    </row>
    <row r="14" spans="1:4" x14ac:dyDescent="0.25">
      <c r="A14" s="97"/>
      <c r="B14" s="98"/>
      <c r="C14" s="26"/>
      <c r="D14" s="27">
        <f t="shared" ref="D14:D19" si="1">C14</f>
        <v>0</v>
      </c>
    </row>
    <row r="15" spans="1:4" x14ac:dyDescent="0.25">
      <c r="A15" s="99"/>
      <c r="B15" s="100"/>
      <c r="C15" s="56"/>
      <c r="D15" s="57">
        <f t="shared" si="1"/>
        <v>0</v>
      </c>
    </row>
    <row r="16" spans="1:4" x14ac:dyDescent="0.25">
      <c r="A16" s="97"/>
      <c r="B16" s="98"/>
      <c r="C16" s="26"/>
      <c r="D16" s="27">
        <f t="shared" si="1"/>
        <v>0</v>
      </c>
    </row>
    <row r="17" spans="1:6" x14ac:dyDescent="0.25">
      <c r="A17" s="99"/>
      <c r="B17" s="100"/>
      <c r="C17" s="56"/>
      <c r="D17" s="57">
        <f t="shared" si="1"/>
        <v>0</v>
      </c>
    </row>
    <row r="18" spans="1:6" x14ac:dyDescent="0.25">
      <c r="A18" s="97"/>
      <c r="B18" s="98"/>
      <c r="C18" s="26"/>
      <c r="D18" s="27">
        <f t="shared" si="1"/>
        <v>0</v>
      </c>
    </row>
    <row r="19" spans="1:6" x14ac:dyDescent="0.25">
      <c r="A19" s="99"/>
      <c r="B19" s="100"/>
      <c r="C19" s="52"/>
      <c r="D19" s="53">
        <f t="shared" si="1"/>
        <v>0</v>
      </c>
    </row>
    <row r="21" spans="1:6" ht="31.5" customHeight="1" x14ac:dyDescent="0.25">
      <c r="A21" s="86" t="s">
        <v>19</v>
      </c>
      <c r="B21" s="86"/>
      <c r="C21" s="86"/>
      <c r="D21" s="86"/>
    </row>
    <row r="22" spans="1:6" x14ac:dyDescent="0.25">
      <c r="D22" s="14"/>
      <c r="E22" s="15"/>
      <c r="F22" s="16"/>
    </row>
    <row r="23" spans="1:6" ht="15" customHeight="1" x14ac:dyDescent="0.25">
      <c r="A23" s="85" t="s">
        <v>20</v>
      </c>
      <c r="B23" s="85"/>
      <c r="C23" s="85"/>
      <c r="D23" s="85"/>
    </row>
    <row r="24" spans="1:6" x14ac:dyDescent="0.25">
      <c r="A24" s="17"/>
      <c r="B24" s="18"/>
    </row>
    <row r="25" spans="1:6" ht="15" customHeight="1" x14ac:dyDescent="0.25">
      <c r="A25" s="85" t="s">
        <v>21</v>
      </c>
      <c r="B25" s="85"/>
      <c r="C25" s="85"/>
      <c r="D25" s="85"/>
    </row>
    <row r="26" spans="1:6" x14ac:dyDescent="0.25">
      <c r="A26" s="17"/>
      <c r="B26" s="18"/>
    </row>
    <row r="27" spans="1:6" ht="15" customHeight="1" x14ac:dyDescent="0.25">
      <c r="A27" s="85" t="s">
        <v>22</v>
      </c>
      <c r="B27" s="85"/>
      <c r="C27" s="85"/>
      <c r="D27" s="85"/>
    </row>
    <row r="28" spans="1:6" x14ac:dyDescent="0.25">
      <c r="A28" s="17"/>
      <c r="B28" s="18"/>
    </row>
    <row r="29" spans="1:6" x14ac:dyDescent="0.25">
      <c r="A29" s="85" t="s">
        <v>23</v>
      </c>
      <c r="B29" s="85"/>
      <c r="C29" s="85"/>
      <c r="D29" s="85"/>
    </row>
  </sheetData>
  <mergeCells count="24">
    <mergeCell ref="A1:B1"/>
    <mergeCell ref="A19:B19"/>
    <mergeCell ref="A13:B13"/>
    <mergeCell ref="A14:B14"/>
    <mergeCell ref="A15:B15"/>
    <mergeCell ref="A16:B16"/>
    <mergeCell ref="A17:B17"/>
    <mergeCell ref="A2:D2"/>
    <mergeCell ref="A3:D3"/>
    <mergeCell ref="A29:D29"/>
    <mergeCell ref="A4:B4"/>
    <mergeCell ref="A5:B5"/>
    <mergeCell ref="A6:B6"/>
    <mergeCell ref="A7:B7"/>
    <mergeCell ref="A8:B8"/>
    <mergeCell ref="A9:B9"/>
    <mergeCell ref="A10:B10"/>
    <mergeCell ref="A11:B11"/>
    <mergeCell ref="A18:B18"/>
    <mergeCell ref="A21:D21"/>
    <mergeCell ref="A23:D23"/>
    <mergeCell ref="A25:D25"/>
    <mergeCell ref="A12:B12"/>
    <mergeCell ref="A27:D27"/>
  </mergeCells>
  <conditionalFormatting sqref="C5:C11 C13:C19">
    <cfRule type="containsBlanks" dxfId="5" priority="3">
      <formula>LEN(TRIM(C5))=0</formula>
    </cfRule>
  </conditionalFormatting>
  <conditionalFormatting sqref="D1">
    <cfRule type="containsBlanks" dxfId="4" priority="1">
      <formula>LEN(TRIM(D1))=0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508F-9703-4AFC-B735-9BB1F0EDA845}">
  <dimension ref="A1:F26"/>
  <sheetViews>
    <sheetView showGridLines="0" zoomScale="110" zoomScaleNormal="110" workbookViewId="0">
      <selection activeCell="A4" sqref="A4"/>
    </sheetView>
  </sheetViews>
  <sheetFormatPr defaultRowHeight="15" x14ac:dyDescent="0.25"/>
  <cols>
    <col min="1" max="1" width="39.85546875" style="11" bestFit="1" customWidth="1"/>
    <col min="2" max="2" width="33" style="11" customWidth="1"/>
    <col min="3" max="4" width="34.140625" style="11" customWidth="1"/>
    <col min="5" max="16384" width="9.140625" style="11"/>
  </cols>
  <sheetData>
    <row r="1" spans="1:4" x14ac:dyDescent="0.25">
      <c r="A1" s="84" t="s">
        <v>80</v>
      </c>
      <c r="B1" s="84" t="s">
        <v>8</v>
      </c>
      <c r="C1" s="23" t="s">
        <v>75</v>
      </c>
      <c r="D1" s="31"/>
    </row>
    <row r="2" spans="1:4" ht="15.75" thickBot="1" x14ac:dyDescent="0.3">
      <c r="A2" s="83" t="s">
        <v>68</v>
      </c>
      <c r="B2" s="83"/>
      <c r="C2" s="83"/>
      <c r="D2" s="83"/>
    </row>
    <row r="3" spans="1:4" ht="15.75" thickBot="1" x14ac:dyDescent="0.3">
      <c r="A3" s="77" t="s">
        <v>9</v>
      </c>
      <c r="B3" s="78"/>
      <c r="C3" s="78"/>
      <c r="D3" s="79"/>
    </row>
    <row r="4" spans="1:4" ht="15.75" thickBot="1" x14ac:dyDescent="0.3">
      <c r="A4" s="19" t="s">
        <v>10</v>
      </c>
      <c r="B4" s="20" t="s">
        <v>11</v>
      </c>
      <c r="C4" s="20" t="s">
        <v>12</v>
      </c>
      <c r="D4" s="21" t="s">
        <v>13</v>
      </c>
    </row>
    <row r="5" spans="1:4" x14ac:dyDescent="0.25">
      <c r="A5" s="50" t="s">
        <v>99</v>
      </c>
      <c r="B5" s="51">
        <v>139000</v>
      </c>
      <c r="C5" s="52"/>
      <c r="D5" s="53">
        <f>B5*C5</f>
        <v>0</v>
      </c>
    </row>
    <row r="6" spans="1:4" x14ac:dyDescent="0.25">
      <c r="A6" s="24" t="s">
        <v>98</v>
      </c>
      <c r="B6" s="28">
        <v>11000</v>
      </c>
      <c r="C6" s="26"/>
      <c r="D6" s="27">
        <f>B6*C6</f>
        <v>0</v>
      </c>
    </row>
    <row r="7" spans="1:4" x14ac:dyDescent="0.25">
      <c r="A7" s="54" t="s">
        <v>97</v>
      </c>
      <c r="B7" s="55">
        <v>21000</v>
      </c>
      <c r="C7" s="56"/>
      <c r="D7" s="57">
        <f>B7*C7</f>
        <v>0</v>
      </c>
    </row>
    <row r="8" spans="1:4" x14ac:dyDescent="0.25">
      <c r="A8" s="24" t="s">
        <v>69</v>
      </c>
      <c r="B8" s="28">
        <v>10500</v>
      </c>
      <c r="C8" s="26"/>
      <c r="D8" s="27">
        <f>B8*C8</f>
        <v>0</v>
      </c>
    </row>
    <row r="9" spans="1:4" x14ac:dyDescent="0.25">
      <c r="A9" s="54" t="s">
        <v>71</v>
      </c>
      <c r="B9" s="55">
        <v>8000</v>
      </c>
      <c r="C9" s="56"/>
      <c r="D9" s="57">
        <f t="shared" ref="D9:D10" si="0">B9*C9</f>
        <v>0</v>
      </c>
    </row>
    <row r="10" spans="1:4" x14ac:dyDescent="0.25">
      <c r="A10" s="24" t="s">
        <v>72</v>
      </c>
      <c r="B10" s="28">
        <v>414</v>
      </c>
      <c r="C10" s="26"/>
      <c r="D10" s="27">
        <f t="shared" si="0"/>
        <v>0</v>
      </c>
    </row>
    <row r="11" spans="1:4" x14ac:dyDescent="0.25">
      <c r="A11" s="54" t="s">
        <v>81</v>
      </c>
      <c r="B11" s="55">
        <f>13500*0.2</f>
        <v>2700</v>
      </c>
      <c r="C11" s="56"/>
      <c r="D11" s="57">
        <f t="shared" ref="D11:D12" si="1">B11*C11</f>
        <v>0</v>
      </c>
    </row>
    <row r="12" spans="1:4" x14ac:dyDescent="0.25">
      <c r="A12" s="24" t="s">
        <v>82</v>
      </c>
      <c r="B12" s="28">
        <v>414</v>
      </c>
      <c r="C12" s="26"/>
      <c r="D12" s="27">
        <f t="shared" si="1"/>
        <v>0</v>
      </c>
    </row>
    <row r="13" spans="1:4" customFormat="1" ht="15.75" thickBot="1" x14ac:dyDescent="0.3"/>
    <row r="14" spans="1:4" ht="15.75" thickBot="1" x14ac:dyDescent="0.3">
      <c r="A14" s="77" t="s">
        <v>18</v>
      </c>
      <c r="B14" s="78"/>
      <c r="C14" s="78"/>
      <c r="D14" s="79"/>
    </row>
    <row r="15" spans="1:4" ht="15.75" thickBot="1" x14ac:dyDescent="0.3">
      <c r="A15" s="19" t="s">
        <v>10</v>
      </c>
      <c r="B15" s="20" t="s">
        <v>11</v>
      </c>
      <c r="C15" s="20" t="s">
        <v>12</v>
      </c>
      <c r="D15" s="21" t="s">
        <v>13</v>
      </c>
    </row>
    <row r="16" spans="1:4" x14ac:dyDescent="0.25">
      <c r="A16" s="50" t="s">
        <v>70</v>
      </c>
      <c r="B16" s="51">
        <v>1049</v>
      </c>
      <c r="C16" s="52"/>
      <c r="D16" s="53">
        <f>B16*C16</f>
        <v>0</v>
      </c>
    </row>
    <row r="18" spans="1:6" ht="31.5" customHeight="1" x14ac:dyDescent="0.25">
      <c r="A18" s="86" t="s">
        <v>19</v>
      </c>
      <c r="B18" s="86"/>
      <c r="C18" s="86"/>
      <c r="D18" s="86"/>
    </row>
    <row r="19" spans="1:6" x14ac:dyDescent="0.25">
      <c r="D19" s="14"/>
      <c r="E19" s="15"/>
      <c r="F19" s="16"/>
    </row>
    <row r="20" spans="1:6" ht="15" customHeight="1" x14ac:dyDescent="0.25">
      <c r="A20" s="85" t="s">
        <v>20</v>
      </c>
      <c r="B20" s="85"/>
      <c r="C20" s="85"/>
      <c r="D20" s="85"/>
    </row>
    <row r="21" spans="1:6" x14ac:dyDescent="0.25">
      <c r="A21" s="17"/>
      <c r="B21" s="18"/>
    </row>
    <row r="22" spans="1:6" ht="15" customHeight="1" x14ac:dyDescent="0.25">
      <c r="A22" s="85" t="s">
        <v>21</v>
      </c>
      <c r="B22" s="85"/>
      <c r="C22" s="85"/>
      <c r="D22" s="85"/>
    </row>
    <row r="23" spans="1:6" x14ac:dyDescent="0.25">
      <c r="A23" s="17"/>
      <c r="B23" s="18"/>
    </row>
    <row r="24" spans="1:6" ht="15" customHeight="1" x14ac:dyDescent="0.25">
      <c r="A24" s="85" t="s">
        <v>22</v>
      </c>
      <c r="B24" s="85"/>
      <c r="C24" s="85"/>
      <c r="D24" s="85"/>
    </row>
    <row r="25" spans="1:6" x14ac:dyDescent="0.25">
      <c r="A25" s="17"/>
      <c r="B25" s="18"/>
    </row>
    <row r="26" spans="1:6" x14ac:dyDescent="0.25">
      <c r="A26" s="85" t="s">
        <v>23</v>
      </c>
      <c r="B26" s="85"/>
      <c r="C26" s="85"/>
      <c r="D26" s="85"/>
    </row>
  </sheetData>
  <mergeCells count="9">
    <mergeCell ref="A22:D22"/>
    <mergeCell ref="A24:D24"/>
    <mergeCell ref="A26:D26"/>
    <mergeCell ref="A14:D14"/>
    <mergeCell ref="A1:B1"/>
    <mergeCell ref="A2:D2"/>
    <mergeCell ref="A3:D3"/>
    <mergeCell ref="A18:D18"/>
    <mergeCell ref="A20:D20"/>
  </mergeCells>
  <conditionalFormatting sqref="C5:C12">
    <cfRule type="containsBlanks" dxfId="3" priority="5">
      <formula>LEN(TRIM(C5))=0</formula>
    </cfRule>
  </conditionalFormatting>
  <conditionalFormatting sqref="C16">
    <cfRule type="containsBlanks" dxfId="2" priority="2">
      <formula>LEN(TRIM(C16))=0</formula>
    </cfRule>
  </conditionalFormatting>
  <conditionalFormatting sqref="D1">
    <cfRule type="containsBlanks" dxfId="1" priority="1">
      <formula>LEN(TRIM(D1))=0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CF33-0B01-4114-8827-FB274D651A31}">
  <dimension ref="A1:F62"/>
  <sheetViews>
    <sheetView zoomScaleNormal="100" workbookViewId="0">
      <selection activeCell="L21" sqref="L21"/>
    </sheetView>
  </sheetViews>
  <sheetFormatPr defaultRowHeight="15" x14ac:dyDescent="0.25"/>
  <cols>
    <col min="1" max="1" width="56.140625" style="11" customWidth="1"/>
    <col min="2" max="2" width="30" style="11" bestFit="1" customWidth="1"/>
    <col min="3" max="3" width="13.28515625" style="11" bestFit="1" customWidth="1"/>
    <col min="4" max="4" width="11.5703125" style="11" bestFit="1" customWidth="1"/>
    <col min="5" max="5" width="22.5703125" style="11" bestFit="1" customWidth="1"/>
    <col min="6" max="16384" width="9.140625" style="11"/>
  </cols>
  <sheetData>
    <row r="1" spans="1:5" ht="37.5" customHeight="1" x14ac:dyDescent="0.25">
      <c r="A1" s="62" t="s">
        <v>26</v>
      </c>
      <c r="B1" s="63" t="s">
        <v>8</v>
      </c>
      <c r="C1" s="102"/>
      <c r="D1" s="102"/>
    </row>
    <row r="2" spans="1:5" ht="5.0999999999999996" customHeight="1" x14ac:dyDescent="0.25">
      <c r="A2" s="12"/>
      <c r="B2" s="12"/>
      <c r="C2" s="12"/>
      <c r="D2" s="12"/>
      <c r="E2" s="12"/>
    </row>
    <row r="3" spans="1:5" ht="30.75" customHeight="1" x14ac:dyDescent="0.25">
      <c r="A3" s="101" t="s">
        <v>27</v>
      </c>
      <c r="B3" s="101"/>
      <c r="C3" s="101"/>
      <c r="D3" s="101"/>
    </row>
    <row r="4" spans="1:5" ht="5.0999999999999996" customHeight="1" x14ac:dyDescent="0.25">
      <c r="A4" s="12"/>
      <c r="B4" s="12"/>
      <c r="C4" s="12"/>
      <c r="D4" s="12"/>
      <c r="E4" s="12"/>
    </row>
    <row r="5" spans="1:5" ht="15.75" thickBot="1" x14ac:dyDescent="0.3">
      <c r="A5" s="60" t="s">
        <v>28</v>
      </c>
      <c r="B5" s="60"/>
      <c r="C5" s="60"/>
      <c r="D5" s="60"/>
    </row>
    <row r="6" spans="1:5" s="13" customFormat="1" ht="60" x14ac:dyDescent="0.25">
      <c r="A6" s="64" t="s">
        <v>29</v>
      </c>
      <c r="B6" s="65" t="s">
        <v>30</v>
      </c>
      <c r="C6" s="65" t="s">
        <v>31</v>
      </c>
      <c r="D6" s="66" t="s">
        <v>32</v>
      </c>
    </row>
    <row r="7" spans="1:5" s="71" customFormat="1" x14ac:dyDescent="0.25">
      <c r="A7" s="67"/>
      <c r="B7" s="68"/>
      <c r="C7" s="69"/>
      <c r="D7" s="70"/>
    </row>
    <row r="8" spans="1:5" x14ac:dyDescent="0.25">
      <c r="A8" s="72"/>
      <c r="B8" s="73"/>
      <c r="C8" s="74"/>
      <c r="D8" s="74"/>
    </row>
    <row r="9" spans="1:5" s="71" customFormat="1" x14ac:dyDescent="0.25">
      <c r="A9" s="67"/>
      <c r="B9" s="68"/>
      <c r="C9" s="69"/>
      <c r="D9" s="70"/>
    </row>
    <row r="10" spans="1:5" x14ac:dyDescent="0.25">
      <c r="A10" s="72"/>
      <c r="B10" s="73"/>
      <c r="C10" s="74"/>
      <c r="D10" s="74"/>
    </row>
    <row r="11" spans="1:5" s="71" customFormat="1" x14ac:dyDescent="0.25">
      <c r="A11" s="67"/>
      <c r="B11" s="68"/>
      <c r="C11" s="69"/>
      <c r="D11" s="70"/>
    </row>
    <row r="12" spans="1:5" x14ac:dyDescent="0.25">
      <c r="A12" s="72"/>
      <c r="B12" s="73"/>
      <c r="C12" s="74"/>
      <c r="D12" s="74"/>
    </row>
    <row r="13" spans="1:5" s="71" customFormat="1" x14ac:dyDescent="0.25">
      <c r="A13" s="67"/>
      <c r="B13" s="68"/>
      <c r="C13" s="69"/>
      <c r="D13" s="70"/>
    </row>
    <row r="14" spans="1:5" x14ac:dyDescent="0.25">
      <c r="A14" s="72"/>
      <c r="B14" s="73"/>
      <c r="C14" s="74"/>
      <c r="D14" s="74"/>
    </row>
    <row r="15" spans="1:5" s="71" customFormat="1" x14ac:dyDescent="0.25">
      <c r="A15" s="67"/>
      <c r="B15" s="68"/>
      <c r="C15" s="69"/>
      <c r="D15" s="70"/>
    </row>
    <row r="16" spans="1:5" x14ac:dyDescent="0.25">
      <c r="A16" s="72"/>
      <c r="B16" s="73"/>
      <c r="C16" s="74"/>
      <c r="D16" s="74"/>
    </row>
    <row r="17" spans="1:5" ht="17.25" customHeight="1" thickBot="1" x14ac:dyDescent="0.3">
      <c r="A17" s="60" t="s">
        <v>33</v>
      </c>
      <c r="B17" s="60"/>
      <c r="C17" s="60"/>
      <c r="D17" s="60"/>
      <c r="E17" s="12"/>
    </row>
    <row r="18" spans="1:5" ht="17.25" customHeight="1" x14ac:dyDescent="0.25">
      <c r="A18" s="64" t="s">
        <v>29</v>
      </c>
      <c r="B18" s="65" t="s">
        <v>30</v>
      </c>
      <c r="C18" s="65" t="s">
        <v>31</v>
      </c>
      <c r="D18" s="66" t="s">
        <v>32</v>
      </c>
      <c r="E18" s="12"/>
    </row>
    <row r="19" spans="1:5" s="71" customFormat="1" ht="17.25" customHeight="1" x14ac:dyDescent="0.25">
      <c r="A19" s="67"/>
      <c r="B19" s="68"/>
      <c r="C19" s="69"/>
      <c r="D19" s="70"/>
      <c r="E19" s="75"/>
    </row>
    <row r="20" spans="1:5" ht="17.25" customHeight="1" x14ac:dyDescent="0.25">
      <c r="A20" s="72"/>
      <c r="B20" s="73"/>
      <c r="C20" s="74"/>
      <c r="D20" s="74"/>
      <c r="E20" s="12"/>
    </row>
    <row r="21" spans="1:5" s="71" customFormat="1" x14ac:dyDescent="0.25">
      <c r="A21" s="67"/>
      <c r="B21" s="68"/>
      <c r="C21" s="69"/>
      <c r="D21" s="70"/>
    </row>
    <row r="22" spans="1:5" x14ac:dyDescent="0.25">
      <c r="A22" s="72"/>
      <c r="B22" s="73"/>
      <c r="C22" s="74"/>
      <c r="D22" s="74"/>
    </row>
    <row r="23" spans="1:5" s="71" customFormat="1" x14ac:dyDescent="0.25">
      <c r="A23" s="67"/>
      <c r="B23" s="68"/>
      <c r="C23" s="69"/>
      <c r="D23" s="70"/>
    </row>
    <row r="24" spans="1:5" x14ac:dyDescent="0.25">
      <c r="A24" s="72"/>
      <c r="B24" s="73"/>
      <c r="C24" s="74"/>
      <c r="D24" s="74"/>
    </row>
    <row r="25" spans="1:5" s="71" customFormat="1" x14ac:dyDescent="0.25">
      <c r="A25" s="67"/>
      <c r="B25" s="68"/>
      <c r="C25" s="69"/>
      <c r="D25" s="70"/>
    </row>
    <row r="26" spans="1:5" x14ac:dyDescent="0.25">
      <c r="A26" s="72"/>
      <c r="B26" s="73"/>
      <c r="C26" s="74"/>
      <c r="D26" s="74"/>
    </row>
    <row r="27" spans="1:5" s="71" customFormat="1" x14ac:dyDescent="0.25">
      <c r="A27" s="67"/>
      <c r="B27" s="68"/>
      <c r="C27" s="69"/>
      <c r="D27" s="70"/>
    </row>
    <row r="28" spans="1:5" x14ac:dyDescent="0.25">
      <c r="A28" s="72"/>
      <c r="B28" s="73"/>
      <c r="C28" s="74"/>
      <c r="D28" s="74"/>
    </row>
    <row r="29" spans="1:5" ht="15.75" thickBot="1" x14ac:dyDescent="0.3">
      <c r="A29" s="60" t="s">
        <v>34</v>
      </c>
      <c r="B29" s="60"/>
      <c r="C29" s="60"/>
      <c r="D29" s="60"/>
    </row>
    <row r="30" spans="1:5" ht="60" x14ac:dyDescent="0.25">
      <c r="A30" s="64" t="s">
        <v>29</v>
      </c>
      <c r="B30" s="65" t="s">
        <v>30</v>
      </c>
      <c r="C30" s="65" t="s">
        <v>31</v>
      </c>
      <c r="D30" s="66" t="s">
        <v>32</v>
      </c>
    </row>
    <row r="31" spans="1:5" s="71" customFormat="1" x14ac:dyDescent="0.25">
      <c r="A31" s="67"/>
      <c r="B31" s="68"/>
      <c r="C31" s="69"/>
      <c r="D31" s="70"/>
    </row>
    <row r="32" spans="1:5" x14ac:dyDescent="0.25">
      <c r="A32" s="72"/>
      <c r="B32" s="73"/>
      <c r="C32" s="74"/>
      <c r="D32" s="74"/>
    </row>
    <row r="33" spans="1:4" s="71" customFormat="1" x14ac:dyDescent="0.25">
      <c r="A33" s="67"/>
      <c r="B33" s="68"/>
      <c r="C33" s="69"/>
      <c r="D33" s="70"/>
    </row>
    <row r="34" spans="1:4" x14ac:dyDescent="0.25">
      <c r="A34" s="72"/>
      <c r="B34" s="73"/>
      <c r="C34" s="74"/>
      <c r="D34" s="74"/>
    </row>
    <row r="35" spans="1:4" s="71" customFormat="1" x14ac:dyDescent="0.25">
      <c r="A35" s="67"/>
      <c r="B35" s="68"/>
      <c r="C35" s="69"/>
      <c r="D35" s="70"/>
    </row>
    <row r="36" spans="1:4" x14ac:dyDescent="0.25">
      <c r="A36" s="72"/>
      <c r="B36" s="73"/>
      <c r="C36" s="74"/>
      <c r="D36" s="74"/>
    </row>
    <row r="37" spans="1:4" s="71" customFormat="1" x14ac:dyDescent="0.25">
      <c r="A37" s="67"/>
      <c r="B37" s="68"/>
      <c r="C37" s="69"/>
      <c r="D37" s="70"/>
    </row>
    <row r="38" spans="1:4" x14ac:dyDescent="0.25">
      <c r="A38" s="72"/>
      <c r="B38" s="73"/>
      <c r="C38" s="74"/>
      <c r="D38" s="74"/>
    </row>
    <row r="39" spans="1:4" s="71" customFormat="1" x14ac:dyDescent="0.25">
      <c r="A39" s="67"/>
      <c r="B39" s="68"/>
      <c r="C39" s="69"/>
      <c r="D39" s="70"/>
    </row>
    <row r="40" spans="1:4" x14ac:dyDescent="0.25">
      <c r="A40" s="72"/>
      <c r="B40" s="73"/>
      <c r="C40" s="74"/>
      <c r="D40" s="74"/>
    </row>
    <row r="41" spans="1:4" ht="15.75" thickBot="1" x14ac:dyDescent="0.3">
      <c r="A41" s="60" t="s">
        <v>35</v>
      </c>
      <c r="B41" s="60"/>
      <c r="C41" s="60"/>
      <c r="D41" s="60"/>
    </row>
    <row r="42" spans="1:4" ht="60" x14ac:dyDescent="0.25">
      <c r="A42" s="64" t="s">
        <v>29</v>
      </c>
      <c r="B42" s="65" t="s">
        <v>30</v>
      </c>
      <c r="C42" s="65" t="s">
        <v>31</v>
      </c>
      <c r="D42" s="66" t="s">
        <v>32</v>
      </c>
    </row>
    <row r="43" spans="1:4" s="71" customFormat="1" x14ac:dyDescent="0.25">
      <c r="A43" s="67"/>
      <c r="B43" s="68"/>
      <c r="C43" s="69"/>
      <c r="D43" s="70"/>
    </row>
    <row r="44" spans="1:4" x14ac:dyDescent="0.25">
      <c r="A44" s="72"/>
      <c r="B44" s="73"/>
      <c r="C44" s="74"/>
      <c r="D44" s="74"/>
    </row>
    <row r="45" spans="1:4" s="71" customFormat="1" x14ac:dyDescent="0.25">
      <c r="A45" s="67"/>
      <c r="B45" s="68"/>
      <c r="C45" s="69"/>
      <c r="D45" s="70"/>
    </row>
    <row r="46" spans="1:4" x14ac:dyDescent="0.25">
      <c r="A46" s="72"/>
      <c r="B46" s="73"/>
      <c r="C46" s="74"/>
      <c r="D46" s="74"/>
    </row>
    <row r="47" spans="1:4" s="71" customFormat="1" x14ac:dyDescent="0.25">
      <c r="A47" s="67"/>
      <c r="B47" s="68"/>
      <c r="C47" s="69"/>
      <c r="D47" s="70"/>
    </row>
    <row r="48" spans="1:4" x14ac:dyDescent="0.25">
      <c r="A48" s="72"/>
      <c r="B48" s="73"/>
      <c r="C48" s="74"/>
      <c r="D48" s="74"/>
    </row>
    <row r="49" spans="1:6" s="71" customFormat="1" x14ac:dyDescent="0.25">
      <c r="A49" s="67"/>
      <c r="B49" s="68"/>
      <c r="C49" s="69"/>
      <c r="D49" s="70"/>
    </row>
    <row r="50" spans="1:6" x14ac:dyDescent="0.25">
      <c r="A50" s="72"/>
      <c r="B50" s="73"/>
      <c r="C50" s="74"/>
      <c r="D50" s="74"/>
    </row>
    <row r="51" spans="1:6" s="71" customFormat="1" x14ac:dyDescent="0.25">
      <c r="A51" s="67"/>
      <c r="B51" s="68"/>
      <c r="C51" s="69"/>
      <c r="D51" s="70"/>
    </row>
    <row r="52" spans="1:6" x14ac:dyDescent="0.25">
      <c r="A52" s="72"/>
      <c r="B52" s="73"/>
      <c r="C52" s="74"/>
      <c r="D52" s="74"/>
    </row>
    <row r="54" spans="1:6" ht="31.5" customHeight="1" x14ac:dyDescent="0.25">
      <c r="A54" s="86" t="s">
        <v>19</v>
      </c>
      <c r="B54" s="86"/>
      <c r="C54" s="86"/>
      <c r="D54" s="86"/>
    </row>
    <row r="55" spans="1:6" x14ac:dyDescent="0.25">
      <c r="D55" s="14"/>
      <c r="E55" s="15"/>
      <c r="F55" s="16"/>
    </row>
    <row r="56" spans="1:6" ht="15" customHeight="1" x14ac:dyDescent="0.25">
      <c r="A56" s="85" t="s">
        <v>20</v>
      </c>
      <c r="B56" s="85"/>
      <c r="C56" s="85"/>
      <c r="D56" s="85"/>
    </row>
    <row r="57" spans="1:6" x14ac:dyDescent="0.25">
      <c r="A57" s="17"/>
      <c r="B57" s="18"/>
    </row>
    <row r="58" spans="1:6" ht="15" customHeight="1" x14ac:dyDescent="0.25">
      <c r="A58" s="85" t="s">
        <v>21</v>
      </c>
      <c r="B58" s="85"/>
      <c r="C58" s="85"/>
      <c r="D58" s="85"/>
    </row>
    <row r="59" spans="1:6" x14ac:dyDescent="0.25">
      <c r="A59" s="17"/>
      <c r="B59" s="18"/>
    </row>
    <row r="60" spans="1:6" ht="15" customHeight="1" x14ac:dyDescent="0.25">
      <c r="A60" s="85" t="s">
        <v>22</v>
      </c>
      <c r="B60" s="85"/>
      <c r="C60" s="85"/>
      <c r="D60" s="85"/>
    </row>
    <row r="61" spans="1:6" x14ac:dyDescent="0.25">
      <c r="A61" s="17"/>
      <c r="B61" s="18"/>
    </row>
    <row r="62" spans="1:6" x14ac:dyDescent="0.25">
      <c r="A62" s="85" t="s">
        <v>23</v>
      </c>
      <c r="B62" s="85"/>
      <c r="C62" s="85"/>
      <c r="D62" s="85"/>
    </row>
  </sheetData>
  <mergeCells count="7">
    <mergeCell ref="A60:D60"/>
    <mergeCell ref="A62:D62"/>
    <mergeCell ref="A3:D3"/>
    <mergeCell ref="C1:D1"/>
    <mergeCell ref="A54:D54"/>
    <mergeCell ref="A56:D56"/>
    <mergeCell ref="A58:D58"/>
  </mergeCells>
  <conditionalFormatting sqref="C1:D1">
    <cfRule type="containsBlanks" dxfId="0" priority="3">
      <formula>LEN(TRIM(C1))=0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6c9299e-e3e5-462e-885c-6457f6a91d1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D9BBB8E2DDFC4E958CF408FE29F93A" ma:contentTypeVersion="13" ma:contentTypeDescription="Create a new document." ma:contentTypeScope="" ma:versionID="54562e330b22efbba20ce0ec288b9e6e">
  <xsd:schema xmlns:xsd="http://www.w3.org/2001/XMLSchema" xmlns:xs="http://www.w3.org/2001/XMLSchema" xmlns:p="http://schemas.microsoft.com/office/2006/metadata/properties" xmlns:ns1="http://schemas.microsoft.com/sharepoint/v3" xmlns:ns2="16c9299e-e3e5-462e-885c-6457f6a91d13" targetNamespace="http://schemas.microsoft.com/office/2006/metadata/properties" ma:root="true" ma:fieldsID="ef730e306905c47db3d268a26c7b7d5a" ns1:_="" ns2:_="">
    <xsd:import namespace="http://schemas.microsoft.com/sharepoint/v3"/>
    <xsd:import namespace="16c9299e-e3e5-462e-885c-6457f6a91d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9299e-e3e5-462e-885c-6457f6a91d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28b9315-b38c-431e-a234-0d3ee228cc7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65731-0655-45DC-AA73-9481F7A2B852}">
  <ds:schemaRefs>
    <ds:schemaRef ds:uri="http://schemas.microsoft.com/office/2006/metadata/properties"/>
    <ds:schemaRef ds:uri="http://schemas.microsoft.com/office/infopath/2007/PartnerControls"/>
    <ds:schemaRef ds:uri="0213c5bb-80ba-4bfa-99a6-6106180f7db0"/>
    <ds:schemaRef ds:uri="601ea931-d371-4f48-9d11-190e6c33aaaa"/>
  </ds:schemaRefs>
</ds:datastoreItem>
</file>

<file path=customXml/itemProps2.xml><?xml version="1.0" encoding="utf-8"?>
<ds:datastoreItem xmlns:ds="http://schemas.openxmlformats.org/officeDocument/2006/customXml" ds:itemID="{46A0D18D-636E-468B-B85C-CFEC2BC6DA89}"/>
</file>

<file path=customXml/itemProps3.xml><?xml version="1.0" encoding="utf-8"?>
<ds:datastoreItem xmlns:ds="http://schemas.openxmlformats.org/officeDocument/2006/customXml" ds:itemID="{1FC1689C-DBEA-472E-A865-5CDECE3185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1 CMS-Per Item</vt:lpstr>
      <vt:lpstr>2 Handheld Devices</vt:lpstr>
      <vt:lpstr>3 PMS-Per Item</vt:lpstr>
      <vt:lpstr>3 PMS-Subscription</vt:lpstr>
      <vt:lpstr>4 Customer Portal</vt:lpstr>
      <vt:lpstr>5 Data</vt:lpstr>
      <vt:lpstr>6 Support Services</vt:lpstr>
      <vt:lpstr>OptionalServices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von Ebers</dc:creator>
  <cp:keywords/>
  <dc:description/>
  <cp:lastModifiedBy>Allison von Ebers</cp:lastModifiedBy>
  <cp:revision/>
  <dcterms:created xsi:type="dcterms:W3CDTF">2024-09-04T15:25:20Z</dcterms:created>
  <dcterms:modified xsi:type="dcterms:W3CDTF">2024-12-18T22:03:30Z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0x0101002ED9BBB8E2DDFC4E958CF408FE29F93A</vt:lpwstr>
  </property>
  <property fmtid="{D5CDD505-2E9C-101B-9397-08002B2CF9AE}" pid="4" name="Order">
    <vt:r8>682100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