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9"/>
  <workbookPr showInkAnnotation="0"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2ead\AC\Temp\"/>
    </mc:Choice>
  </mc:AlternateContent>
  <xr:revisionPtr revIDLastSave="0" documentId="8_{36013F00-C6A4-4555-9990-78E2323EFB79}" xr6:coauthVersionLast="47" xr6:coauthVersionMax="47" xr10:uidLastSave="{00000000-0000-0000-0000-000000000000}"/>
  <bookViews>
    <workbookView xWindow="-60" yWindow="-60" windowWidth="15480" windowHeight="11640" tabRatio="655" xr2:uid="{00000000-000D-0000-FFFF-FFFF00000000}"/>
  </bookViews>
  <sheets>
    <sheet name="1a. Project Info" sheetId="7" r:id="rId1"/>
    <sheet name="1b. Narratives" sheetId="14" r:id="rId2"/>
    <sheet name="2. Experience" sheetId="8" r:id="rId3"/>
    <sheet name="3. Site" sheetId="16" r:id="rId4"/>
    <sheet name="4. Scope &amp; Schedule" sheetId="11" r:id="rId5"/>
    <sheet name="5. Financing" sheetId="13" r:id="rId6"/>
    <sheet name="6. Unit Info" sheetId="19" r:id="rId7"/>
    <sheet name="7a. Use Stmt" sheetId="1" r:id="rId8"/>
    <sheet name="7b. Ann Bud" sheetId="4" r:id="rId9"/>
    <sheet name="7c. Proforma" sheetId="6" r:id="rId10"/>
    <sheet name="Project Summary" sheetId="20" state="hidden" r:id="rId11"/>
  </sheets>
  <definedNames>
    <definedName name="_xlnm.Print_Area" localSheetId="0">'1a. Project Info'!$A$1:$E$41</definedName>
    <definedName name="_xlnm.Print_Area" localSheetId="1">'1b. Narratives'!$A$1:$B$46</definedName>
    <definedName name="_xlnm.Print_Area" localSheetId="2">'2. Experience'!$A$1:$F$91</definedName>
    <definedName name="_xlnm.Print_Area" localSheetId="3">'3. Site'!$A$1:$C$9</definedName>
    <definedName name="_xlnm.Print_Area" localSheetId="4">'4. Scope &amp; Schedule'!$A$1:$E$35</definedName>
    <definedName name="_xlnm.Print_Area" localSheetId="5">'5. Financing'!$A$1:$H$62</definedName>
    <definedName name="_xlnm.Print_Area" localSheetId="6">'6. Unit Info'!$A$1:$L$84</definedName>
    <definedName name="_xlnm.Print_Area" localSheetId="7">'7a. Use Stmt'!$A$1:$H$74</definedName>
    <definedName name="_xlnm.Print_Area" localSheetId="8">'7b. Ann Bud'!$A$1:$K$52</definedName>
    <definedName name="_xlnm.Print_Area" localSheetId="9">'7c. Proforma'!$A$1:$V$131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20" l="1"/>
  <c r="D36" i="20"/>
  <c r="D37" i="20"/>
  <c r="D31" i="20"/>
  <c r="E50" i="13"/>
  <c r="E52" i="13"/>
  <c r="E54" i="13"/>
  <c r="C15" i="7"/>
  <c r="J48" i="4"/>
  <c r="J49" i="4"/>
  <c r="D16" i="6"/>
  <c r="E16" i="6"/>
  <c r="F16" i="6"/>
  <c r="G16" i="6"/>
  <c r="H16" i="6"/>
  <c r="I16" i="6"/>
  <c r="J16" i="6"/>
  <c r="K16" i="6"/>
  <c r="L16" i="6"/>
  <c r="M16" i="6"/>
  <c r="N16" i="6"/>
  <c r="O16" i="6"/>
  <c r="P16" i="6"/>
  <c r="Q16" i="6"/>
  <c r="R16" i="6"/>
  <c r="S16" i="6"/>
  <c r="T16" i="6"/>
  <c r="U16" i="6"/>
  <c r="V16" i="6"/>
  <c r="A33" i="6"/>
  <c r="A32" i="6"/>
  <c r="C33" i="6"/>
  <c r="D33" i="6"/>
  <c r="E33" i="6"/>
  <c r="F33" i="6"/>
  <c r="G33" i="6"/>
  <c r="H33" i="6"/>
  <c r="I33" i="6"/>
  <c r="J33" i="6"/>
  <c r="K33" i="6"/>
  <c r="L33" i="6"/>
  <c r="M33" i="6"/>
  <c r="N33" i="6"/>
  <c r="O33" i="6"/>
  <c r="P33" i="6"/>
  <c r="Q33" i="6"/>
  <c r="R33" i="6"/>
  <c r="S33" i="6"/>
  <c r="T33" i="6"/>
  <c r="U33" i="6"/>
  <c r="V33" i="6"/>
  <c r="C32" i="6"/>
  <c r="D32" i="6"/>
  <c r="E32" i="6"/>
  <c r="F32" i="6"/>
  <c r="G32" i="6"/>
  <c r="H32" i="6"/>
  <c r="I32" i="6"/>
  <c r="J32" i="6"/>
  <c r="K32" i="6"/>
  <c r="L32" i="6"/>
  <c r="M32" i="6"/>
  <c r="N32" i="6"/>
  <c r="O32" i="6"/>
  <c r="P32" i="6"/>
  <c r="Q32" i="6"/>
  <c r="R32" i="6"/>
  <c r="S32" i="6"/>
  <c r="T32" i="6"/>
  <c r="U32" i="6"/>
  <c r="V32" i="6"/>
  <c r="B50" i="4"/>
  <c r="G12" i="1"/>
  <c r="C5" i="20"/>
  <c r="C3" i="20"/>
  <c r="D65" i="20"/>
  <c r="D55" i="20"/>
  <c r="D52" i="20"/>
  <c r="D47" i="20"/>
  <c r="B16" i="1"/>
  <c r="C20" i="20"/>
  <c r="D20" i="20"/>
  <c r="E20" i="20"/>
  <c r="C21" i="20"/>
  <c r="D21" i="20"/>
  <c r="E21" i="20"/>
  <c r="C22" i="20"/>
  <c r="D22" i="20"/>
  <c r="E22" i="20"/>
  <c r="D49" i="20"/>
  <c r="D50" i="20"/>
  <c r="D51" i="20"/>
  <c r="H65" i="20"/>
  <c r="H64" i="20"/>
  <c r="D64" i="20"/>
  <c r="H56" i="20"/>
  <c r="H57" i="20"/>
  <c r="H58" i="20"/>
  <c r="H59" i="20"/>
  <c r="H60" i="20"/>
  <c r="H61" i="20"/>
  <c r="H62" i="20"/>
  <c r="H63" i="20"/>
  <c r="D70" i="20"/>
  <c r="D69" i="20"/>
  <c r="D63" i="20"/>
  <c r="D62" i="20"/>
  <c r="D61" i="20"/>
  <c r="D60" i="20"/>
  <c r="D59" i="20"/>
  <c r="D58" i="20"/>
  <c r="D57" i="20"/>
  <c r="D56" i="20"/>
  <c r="C23" i="20"/>
  <c r="C24" i="20"/>
  <c r="C25" i="20"/>
  <c r="D23" i="20"/>
  <c r="D24" i="20"/>
  <c r="D25" i="20"/>
  <c r="E23" i="20"/>
  <c r="E24" i="20"/>
  <c r="E25" i="20"/>
  <c r="F20" i="20"/>
  <c r="F21" i="20"/>
  <c r="F22" i="20"/>
  <c r="F23" i="20"/>
  <c r="F24" i="20"/>
  <c r="F25" i="20"/>
  <c r="G20" i="20"/>
  <c r="G21" i="20"/>
  <c r="G22" i="20"/>
  <c r="G23" i="20"/>
  <c r="G24" i="20"/>
  <c r="G25" i="20"/>
  <c r="D16" i="20"/>
  <c r="A16" i="20"/>
  <c r="A11" i="20"/>
  <c r="A12" i="20"/>
  <c r="A13" i="20"/>
  <c r="A14" i="20"/>
  <c r="A15" i="20"/>
  <c r="A10" i="20"/>
  <c r="D39" i="20"/>
  <c r="D41" i="20"/>
  <c r="C11" i="20"/>
  <c r="C12" i="20"/>
  <c r="C13" i="20"/>
  <c r="C14" i="20"/>
  <c r="C15" i="20"/>
  <c r="C16" i="20"/>
  <c r="C10" i="20"/>
  <c r="C7" i="20"/>
  <c r="N16" i="1"/>
  <c r="N31" i="1"/>
  <c r="N37" i="1"/>
  <c r="N48" i="1"/>
  <c r="N60" i="1"/>
  <c r="M16" i="1"/>
  <c r="M31" i="1"/>
  <c r="M37" i="1"/>
  <c r="M48" i="1"/>
  <c r="M60" i="1"/>
  <c r="L16" i="1"/>
  <c r="L31" i="1"/>
  <c r="L37" i="1"/>
  <c r="L48" i="1"/>
  <c r="L60" i="1"/>
  <c r="K16" i="1"/>
  <c r="K31" i="1"/>
  <c r="K37" i="1"/>
  <c r="K48" i="1"/>
  <c r="K60" i="1"/>
  <c r="J16" i="1"/>
  <c r="J31" i="1"/>
  <c r="J37" i="1"/>
  <c r="J48" i="1"/>
  <c r="J60" i="1"/>
  <c r="G7" i="1"/>
  <c r="G10" i="1"/>
  <c r="H10" i="1"/>
  <c r="G11" i="1"/>
  <c r="G13" i="1"/>
  <c r="H13" i="1"/>
  <c r="G14" i="1"/>
  <c r="H14" i="1"/>
  <c r="G15" i="1"/>
  <c r="G18" i="1"/>
  <c r="G20" i="1"/>
  <c r="H20" i="1"/>
  <c r="G22" i="1"/>
  <c r="G25" i="1"/>
  <c r="H25" i="1"/>
  <c r="G26" i="1"/>
  <c r="G27" i="1"/>
  <c r="H27" i="1"/>
  <c r="G28" i="1"/>
  <c r="G29" i="1"/>
  <c r="H29" i="1"/>
  <c r="G30" i="1"/>
  <c r="G34" i="1"/>
  <c r="G35" i="1"/>
  <c r="G36" i="1"/>
  <c r="H36" i="1"/>
  <c r="G39" i="1"/>
  <c r="G41" i="1"/>
  <c r="G44" i="1"/>
  <c r="H44" i="1"/>
  <c r="G45" i="1"/>
  <c r="G46" i="1"/>
  <c r="G47" i="1"/>
  <c r="G51" i="1"/>
  <c r="G52" i="1"/>
  <c r="G53" i="1"/>
  <c r="G54" i="1"/>
  <c r="G55" i="1"/>
  <c r="H55" i="1"/>
  <c r="G56" i="1"/>
  <c r="H56" i="1"/>
  <c r="G57" i="1"/>
  <c r="G58" i="1"/>
  <c r="G59" i="1"/>
  <c r="H59" i="1"/>
  <c r="G62" i="1"/>
  <c r="G64" i="1"/>
  <c r="G66" i="1"/>
  <c r="H66" i="1"/>
  <c r="G67" i="1"/>
  <c r="H67" i="1"/>
  <c r="F16" i="1"/>
  <c r="F31" i="1"/>
  <c r="F37" i="1"/>
  <c r="F48" i="1"/>
  <c r="F60" i="1"/>
  <c r="E16" i="1"/>
  <c r="E31" i="1"/>
  <c r="E37" i="1"/>
  <c r="E48" i="1"/>
  <c r="E60" i="1"/>
  <c r="D16" i="1"/>
  <c r="D31" i="1"/>
  <c r="D37" i="1"/>
  <c r="D48" i="1"/>
  <c r="D60" i="1"/>
  <c r="C16" i="1"/>
  <c r="C31" i="1"/>
  <c r="C37" i="1"/>
  <c r="C48" i="1"/>
  <c r="C60" i="1"/>
  <c r="B31" i="1"/>
  <c r="B37" i="1"/>
  <c r="B48" i="1"/>
  <c r="B60" i="1"/>
  <c r="D3" i="4"/>
  <c r="C35" i="4"/>
  <c r="H3" i="4"/>
  <c r="G9" i="4"/>
  <c r="B43" i="4"/>
  <c r="J42" i="4"/>
  <c r="J19" i="4"/>
  <c r="J9" i="4"/>
  <c r="J12" i="4"/>
  <c r="J13" i="4"/>
  <c r="J16" i="4"/>
  <c r="J20" i="4"/>
  <c r="J24" i="4"/>
  <c r="J25" i="4"/>
  <c r="J29" i="4"/>
  <c r="J30" i="4"/>
  <c r="J31" i="4"/>
  <c r="J32" i="4" s="1"/>
  <c r="J35" i="4"/>
  <c r="J36" i="4"/>
  <c r="J37" i="4"/>
  <c r="J41" i="4"/>
  <c r="J45" i="4"/>
  <c r="F21" i="4"/>
  <c r="F26" i="4"/>
  <c r="F38" i="4"/>
  <c r="F52" i="4"/>
  <c r="C30" i="6"/>
  <c r="D30" i="6"/>
  <c r="E30" i="6"/>
  <c r="F30" i="6"/>
  <c r="G30" i="6"/>
  <c r="H30" i="6"/>
  <c r="I30" i="6"/>
  <c r="J30" i="6"/>
  <c r="K30" i="6"/>
  <c r="L30" i="6"/>
  <c r="M30" i="6"/>
  <c r="N30" i="6"/>
  <c r="O30" i="6"/>
  <c r="P30" i="6"/>
  <c r="Q30" i="6"/>
  <c r="R30" i="6"/>
  <c r="S30" i="6"/>
  <c r="T30" i="6"/>
  <c r="U30" i="6"/>
  <c r="V30" i="6"/>
  <c r="B14" i="4"/>
  <c r="B21" i="4"/>
  <c r="B26" i="4"/>
  <c r="B32" i="4"/>
  <c r="B38" i="4"/>
  <c r="G71" i="1"/>
  <c r="G70" i="1"/>
  <c r="H52" i="1"/>
  <c r="N72" i="1"/>
  <c r="M72" i="1"/>
  <c r="L72" i="1"/>
  <c r="K72" i="1"/>
  <c r="J72" i="1"/>
  <c r="F72" i="1"/>
  <c r="J67" i="19"/>
  <c r="J66" i="19"/>
  <c r="J65" i="19"/>
  <c r="J64" i="19"/>
  <c r="J63" i="19"/>
  <c r="J62" i="19"/>
  <c r="J61" i="19"/>
  <c r="J60" i="19"/>
  <c r="J56" i="19"/>
  <c r="J55" i="19"/>
  <c r="J54" i="19"/>
  <c r="J53" i="19"/>
  <c r="J52" i="19"/>
  <c r="J51" i="19"/>
  <c r="J50" i="19"/>
  <c r="J49" i="19"/>
  <c r="J45" i="19"/>
  <c r="J44" i="19"/>
  <c r="J43" i="19"/>
  <c r="J42" i="19"/>
  <c r="J41" i="19"/>
  <c r="J40" i="19"/>
  <c r="J39" i="19"/>
  <c r="J38" i="19"/>
  <c r="J34" i="19"/>
  <c r="J33" i="19"/>
  <c r="J32" i="19"/>
  <c r="J31" i="19"/>
  <c r="J30" i="19"/>
  <c r="J29" i="19"/>
  <c r="J28" i="19"/>
  <c r="J27" i="19"/>
  <c r="J17" i="19"/>
  <c r="J18" i="19"/>
  <c r="J19" i="19"/>
  <c r="J20" i="19"/>
  <c r="J21" i="19"/>
  <c r="J22" i="19"/>
  <c r="J23" i="19"/>
  <c r="J16" i="19"/>
  <c r="J70" i="19" s="1"/>
  <c r="C13" i="6" s="1"/>
  <c r="G67" i="19"/>
  <c r="H67" i="19"/>
  <c r="I67" i="19"/>
  <c r="G66" i="19"/>
  <c r="H66" i="19"/>
  <c r="I66" i="19"/>
  <c r="G65" i="19"/>
  <c r="H65" i="19"/>
  <c r="I65" i="19"/>
  <c r="G64" i="19"/>
  <c r="H64" i="19"/>
  <c r="I64" i="19"/>
  <c r="G63" i="19"/>
  <c r="H63" i="19"/>
  <c r="I63" i="19"/>
  <c r="G62" i="19"/>
  <c r="H62" i="19"/>
  <c r="I62" i="19"/>
  <c r="G61" i="19"/>
  <c r="H61" i="19"/>
  <c r="I61" i="19"/>
  <c r="G60" i="19"/>
  <c r="H60" i="19"/>
  <c r="I60" i="19"/>
  <c r="G56" i="19"/>
  <c r="H56" i="19"/>
  <c r="I56" i="19"/>
  <c r="G55" i="19"/>
  <c r="H55" i="19"/>
  <c r="I55" i="19"/>
  <c r="G54" i="19"/>
  <c r="H54" i="19"/>
  <c r="I54" i="19"/>
  <c r="G53" i="19"/>
  <c r="H53" i="19"/>
  <c r="I53" i="19"/>
  <c r="G52" i="19"/>
  <c r="H52" i="19"/>
  <c r="I52" i="19"/>
  <c r="G51" i="19"/>
  <c r="H51" i="19"/>
  <c r="I51" i="19"/>
  <c r="G50" i="19"/>
  <c r="H50" i="19"/>
  <c r="I50" i="19"/>
  <c r="G49" i="19"/>
  <c r="H49" i="19"/>
  <c r="I49" i="19"/>
  <c r="G45" i="19"/>
  <c r="H45" i="19"/>
  <c r="I45" i="19"/>
  <c r="G44" i="19"/>
  <c r="H44" i="19"/>
  <c r="I44" i="19"/>
  <c r="G43" i="19"/>
  <c r="H43" i="19"/>
  <c r="I43" i="19"/>
  <c r="G42" i="19"/>
  <c r="H42" i="19"/>
  <c r="I42" i="19"/>
  <c r="G41" i="19"/>
  <c r="H41" i="19"/>
  <c r="I41" i="19"/>
  <c r="G40" i="19"/>
  <c r="H40" i="19"/>
  <c r="I40" i="19"/>
  <c r="G39" i="19"/>
  <c r="H39" i="19"/>
  <c r="I39" i="19"/>
  <c r="G38" i="19"/>
  <c r="H38" i="19"/>
  <c r="I38" i="19"/>
  <c r="G34" i="19"/>
  <c r="H34" i="19"/>
  <c r="I34" i="19"/>
  <c r="G33" i="19"/>
  <c r="H33" i="19"/>
  <c r="I33" i="19"/>
  <c r="G32" i="19"/>
  <c r="H32" i="19"/>
  <c r="I32" i="19"/>
  <c r="G31" i="19"/>
  <c r="H31" i="19"/>
  <c r="I31" i="19"/>
  <c r="G30" i="19"/>
  <c r="H30" i="19"/>
  <c r="I30" i="19"/>
  <c r="G29" i="19"/>
  <c r="H29" i="19"/>
  <c r="I29" i="19"/>
  <c r="G28" i="19"/>
  <c r="H28" i="19"/>
  <c r="I28" i="19"/>
  <c r="G27" i="19"/>
  <c r="H27" i="19"/>
  <c r="I27" i="19"/>
  <c r="A84" i="19"/>
  <c r="H82" i="19"/>
  <c r="D82" i="19"/>
  <c r="D53" i="20"/>
  <c r="F81" i="19"/>
  <c r="J81" i="19"/>
  <c r="F80" i="19"/>
  <c r="J80" i="19"/>
  <c r="F79" i="19"/>
  <c r="J79" i="19"/>
  <c r="F78" i="19"/>
  <c r="J78" i="19"/>
  <c r="F77" i="19"/>
  <c r="J77" i="19"/>
  <c r="F76" i="19"/>
  <c r="N67" i="19"/>
  <c r="L67" i="19"/>
  <c r="K67" i="19"/>
  <c r="O67" i="19"/>
  <c r="N66" i="19"/>
  <c r="L66" i="19"/>
  <c r="K66" i="19"/>
  <c r="O66" i="19"/>
  <c r="N65" i="19"/>
  <c r="L65" i="19"/>
  <c r="K65" i="19"/>
  <c r="O65" i="19"/>
  <c r="N64" i="19"/>
  <c r="L64" i="19"/>
  <c r="K64" i="19"/>
  <c r="O64" i="19"/>
  <c r="N63" i="19"/>
  <c r="L63" i="19"/>
  <c r="K63" i="19"/>
  <c r="O63" i="19"/>
  <c r="N62" i="19"/>
  <c r="L62" i="19"/>
  <c r="K62" i="19"/>
  <c r="O62" i="19"/>
  <c r="N61" i="19"/>
  <c r="L61" i="19"/>
  <c r="K61" i="19"/>
  <c r="O61" i="19"/>
  <c r="N60" i="19"/>
  <c r="L60" i="19"/>
  <c r="K60" i="19"/>
  <c r="O60" i="19"/>
  <c r="N56" i="19"/>
  <c r="L56" i="19"/>
  <c r="K56" i="19"/>
  <c r="O56" i="19"/>
  <c r="N55" i="19"/>
  <c r="L55" i="19"/>
  <c r="K55" i="19"/>
  <c r="O55" i="19"/>
  <c r="N54" i="19"/>
  <c r="L54" i="19"/>
  <c r="K54" i="19"/>
  <c r="O54" i="19"/>
  <c r="N53" i="19"/>
  <c r="L53" i="19"/>
  <c r="K53" i="19"/>
  <c r="O53" i="19"/>
  <c r="N52" i="19"/>
  <c r="L52" i="19"/>
  <c r="K52" i="19"/>
  <c r="O52" i="19"/>
  <c r="N51" i="19"/>
  <c r="L51" i="19"/>
  <c r="K51" i="19"/>
  <c r="O51" i="19"/>
  <c r="N50" i="19"/>
  <c r="L50" i="19"/>
  <c r="K50" i="19"/>
  <c r="O50" i="19"/>
  <c r="N49" i="19"/>
  <c r="L49" i="19"/>
  <c r="K49" i="19"/>
  <c r="O49" i="19"/>
  <c r="N45" i="19"/>
  <c r="L45" i="19"/>
  <c r="K45" i="19"/>
  <c r="O45" i="19"/>
  <c r="N44" i="19"/>
  <c r="L44" i="19"/>
  <c r="K44" i="19"/>
  <c r="O44" i="19"/>
  <c r="N43" i="19"/>
  <c r="L43" i="19"/>
  <c r="A46" i="19"/>
  <c r="A24" i="19"/>
  <c r="K16" i="19"/>
  <c r="A35" i="19"/>
  <c r="K43" i="19"/>
  <c r="O43" i="19"/>
  <c r="N42" i="19"/>
  <c r="L42" i="19"/>
  <c r="K42" i="19"/>
  <c r="O42" i="19"/>
  <c r="N41" i="19"/>
  <c r="L41" i="19"/>
  <c r="K41" i="19"/>
  <c r="O41" i="19"/>
  <c r="N40" i="19"/>
  <c r="L40" i="19"/>
  <c r="K40" i="19"/>
  <c r="O40" i="19"/>
  <c r="N39" i="19"/>
  <c r="L39" i="19"/>
  <c r="K39" i="19"/>
  <c r="O39" i="19"/>
  <c r="N38" i="19"/>
  <c r="L38" i="19"/>
  <c r="K38" i="19"/>
  <c r="O38" i="19"/>
  <c r="N34" i="19"/>
  <c r="L34" i="19"/>
  <c r="K34" i="19"/>
  <c r="O34" i="19"/>
  <c r="N33" i="19"/>
  <c r="L33" i="19"/>
  <c r="K33" i="19"/>
  <c r="O33" i="19"/>
  <c r="N32" i="19"/>
  <c r="L32" i="19"/>
  <c r="K32" i="19"/>
  <c r="O32" i="19"/>
  <c r="N31" i="19"/>
  <c r="L31" i="19"/>
  <c r="K31" i="19"/>
  <c r="O31" i="19"/>
  <c r="N30" i="19"/>
  <c r="L30" i="19"/>
  <c r="K30" i="19"/>
  <c r="O30" i="19"/>
  <c r="N29" i="19"/>
  <c r="L29" i="19"/>
  <c r="K29" i="19"/>
  <c r="O29" i="19"/>
  <c r="N28" i="19"/>
  <c r="L28" i="19"/>
  <c r="K28" i="19"/>
  <c r="O28" i="19"/>
  <c r="N27" i="19"/>
  <c r="L27" i="19"/>
  <c r="K27" i="19"/>
  <c r="O27" i="19"/>
  <c r="L17" i="19"/>
  <c r="L18" i="19"/>
  <c r="L19" i="19"/>
  <c r="L20" i="19"/>
  <c r="L21" i="19"/>
  <c r="L22" i="19"/>
  <c r="L23" i="19"/>
  <c r="L16" i="19"/>
  <c r="G17" i="19"/>
  <c r="H17" i="19"/>
  <c r="I17" i="19"/>
  <c r="O17" i="19"/>
  <c r="N17" i="19"/>
  <c r="G18" i="19"/>
  <c r="H18" i="19"/>
  <c r="I18" i="19"/>
  <c r="O18" i="19"/>
  <c r="G19" i="19"/>
  <c r="H19" i="19"/>
  <c r="I19" i="19"/>
  <c r="O19" i="19"/>
  <c r="K19" i="19"/>
  <c r="N19" i="19"/>
  <c r="G20" i="19"/>
  <c r="H20" i="19"/>
  <c r="I20" i="19"/>
  <c r="O20" i="19"/>
  <c r="K20" i="19"/>
  <c r="N20" i="19"/>
  <c r="G21" i="19"/>
  <c r="H21" i="19"/>
  <c r="I21" i="19"/>
  <c r="O21" i="19"/>
  <c r="K21" i="19"/>
  <c r="N21" i="19"/>
  <c r="G22" i="19"/>
  <c r="H22" i="19"/>
  <c r="I22" i="19"/>
  <c r="O22" i="19"/>
  <c r="K22" i="19"/>
  <c r="N22" i="19"/>
  <c r="G23" i="19"/>
  <c r="H23" i="19"/>
  <c r="I23" i="19"/>
  <c r="O23" i="19"/>
  <c r="K23" i="19"/>
  <c r="N23" i="19"/>
  <c r="O16" i="19"/>
  <c r="G16" i="19"/>
  <c r="H16" i="19"/>
  <c r="N16" i="19"/>
  <c r="A68" i="19"/>
  <c r="A57" i="19"/>
  <c r="F65" i="8"/>
  <c r="V1" i="6"/>
  <c r="D10" i="6"/>
  <c r="E10" i="6"/>
  <c r="E86" i="6"/>
  <c r="D17" i="6"/>
  <c r="E17" i="6"/>
  <c r="F17" i="6"/>
  <c r="G17" i="6"/>
  <c r="H17" i="6"/>
  <c r="I17" i="6"/>
  <c r="J17" i="6"/>
  <c r="K17" i="6"/>
  <c r="L17" i="6"/>
  <c r="M17" i="6"/>
  <c r="N17" i="6"/>
  <c r="O17" i="6"/>
  <c r="P17" i="6"/>
  <c r="Q17" i="6"/>
  <c r="R17" i="6"/>
  <c r="S17" i="6"/>
  <c r="T17" i="6"/>
  <c r="U17" i="6"/>
  <c r="V17" i="6"/>
  <c r="D21" i="6"/>
  <c r="E21" i="6"/>
  <c r="F21" i="6"/>
  <c r="G21" i="6"/>
  <c r="H21" i="6"/>
  <c r="I21" i="6"/>
  <c r="J21" i="6"/>
  <c r="K21" i="6"/>
  <c r="L21" i="6"/>
  <c r="M21" i="6"/>
  <c r="N21" i="6"/>
  <c r="O21" i="6"/>
  <c r="P21" i="6"/>
  <c r="Q21" i="6"/>
  <c r="R21" i="6"/>
  <c r="S21" i="6"/>
  <c r="T21" i="6"/>
  <c r="U21" i="6"/>
  <c r="V21" i="6"/>
  <c r="D25" i="6"/>
  <c r="E25" i="6"/>
  <c r="F25" i="6"/>
  <c r="G25" i="6"/>
  <c r="H25" i="6"/>
  <c r="I25" i="6"/>
  <c r="J25" i="6"/>
  <c r="K25" i="6"/>
  <c r="L25" i="6"/>
  <c r="M25" i="6"/>
  <c r="N25" i="6"/>
  <c r="O25" i="6"/>
  <c r="P25" i="6"/>
  <c r="Q25" i="6"/>
  <c r="R25" i="6"/>
  <c r="S25" i="6"/>
  <c r="T25" i="6"/>
  <c r="U25" i="6"/>
  <c r="V25" i="6"/>
  <c r="C61" i="6"/>
  <c r="C62" i="6"/>
  <c r="C63" i="6" s="1"/>
  <c r="C64" i="6" s="1"/>
  <c r="D61" i="6" s="1"/>
  <c r="D55" i="6"/>
  <c r="E55" i="6"/>
  <c r="E77" i="6"/>
  <c r="F55" i="6"/>
  <c r="G55" i="6"/>
  <c r="F77" i="6"/>
  <c r="C71" i="6"/>
  <c r="C38" i="6"/>
  <c r="C72" i="6"/>
  <c r="C77" i="6"/>
  <c r="D77" i="6"/>
  <c r="C81" i="6"/>
  <c r="D81" i="6"/>
  <c r="C86" i="6"/>
  <c r="C39" i="6" s="1"/>
  <c r="D86" i="6"/>
  <c r="D39" i="6" s="1"/>
  <c r="C90" i="6"/>
  <c r="D90" i="6"/>
  <c r="E90" i="6"/>
  <c r="F90" i="6"/>
  <c r="C97" i="6"/>
  <c r="D97" i="6"/>
  <c r="E97" i="6"/>
  <c r="F97" i="6"/>
  <c r="G97" i="6"/>
  <c r="H97" i="6"/>
  <c r="I97" i="6"/>
  <c r="J97" i="6"/>
  <c r="K97" i="6"/>
  <c r="L97" i="6"/>
  <c r="M97" i="6"/>
  <c r="N97" i="6"/>
  <c r="O97" i="6"/>
  <c r="P97" i="6"/>
  <c r="Q97" i="6"/>
  <c r="R97" i="6"/>
  <c r="S97" i="6"/>
  <c r="T97" i="6"/>
  <c r="U97" i="6"/>
  <c r="V97" i="6"/>
  <c r="C99" i="6"/>
  <c r="C109" i="6"/>
  <c r="D109" i="6"/>
  <c r="E109" i="6"/>
  <c r="F109" i="6"/>
  <c r="G109" i="6"/>
  <c r="H109" i="6"/>
  <c r="I109" i="6"/>
  <c r="J109" i="6"/>
  <c r="K109" i="6"/>
  <c r="L109" i="6"/>
  <c r="M109" i="6"/>
  <c r="N109" i="6"/>
  <c r="O109" i="6"/>
  <c r="P109" i="6"/>
  <c r="Q109" i="6"/>
  <c r="R109" i="6"/>
  <c r="S109" i="6"/>
  <c r="T109" i="6"/>
  <c r="U109" i="6"/>
  <c r="V109" i="6"/>
  <c r="C111" i="6"/>
  <c r="C117" i="6"/>
  <c r="D117" i="6"/>
  <c r="E117" i="6"/>
  <c r="F117" i="6"/>
  <c r="C124" i="6"/>
  <c r="D124" i="6"/>
  <c r="E124" i="6"/>
  <c r="F124" i="6"/>
  <c r="G124" i="6"/>
  <c r="H124" i="6"/>
  <c r="I124" i="6"/>
  <c r="J124" i="6"/>
  <c r="K124" i="6"/>
  <c r="L124" i="6"/>
  <c r="M124" i="6"/>
  <c r="N124" i="6"/>
  <c r="O124" i="6"/>
  <c r="P124" i="6"/>
  <c r="Q124" i="6"/>
  <c r="R124" i="6"/>
  <c r="S124" i="6"/>
  <c r="T124" i="6"/>
  <c r="U124" i="6"/>
  <c r="V124" i="6"/>
  <c r="C126" i="6"/>
  <c r="B1" i="4"/>
  <c r="H1" i="1"/>
  <c r="H11" i="1"/>
  <c r="H15" i="1"/>
  <c r="H18" i="1"/>
  <c r="H22" i="1"/>
  <c r="H26" i="1"/>
  <c r="H28" i="1"/>
  <c r="H30" i="1"/>
  <c r="H34" i="1"/>
  <c r="H39" i="1"/>
  <c r="H41" i="1"/>
  <c r="H43" i="1"/>
  <c r="H46" i="1"/>
  <c r="H47" i="1"/>
  <c r="H53" i="1"/>
  <c r="H54" i="1"/>
  <c r="H57" i="1"/>
  <c r="H58" i="1"/>
  <c r="H62" i="1"/>
  <c r="H64" i="1"/>
  <c r="H71" i="1"/>
  <c r="C72" i="1"/>
  <c r="D72" i="1"/>
  <c r="E72" i="1"/>
  <c r="L1" i="19"/>
  <c r="H1" i="13"/>
  <c r="D1" i="11"/>
  <c r="C1" i="16"/>
  <c r="F1" i="8"/>
  <c r="F14" i="8"/>
  <c r="B1" i="14"/>
  <c r="N18" i="19"/>
  <c r="G16" i="4"/>
  <c r="G36" i="4"/>
  <c r="G20" i="4"/>
  <c r="G37" i="4"/>
  <c r="G19" i="4"/>
  <c r="G37" i="1"/>
  <c r="H37" i="1"/>
  <c r="G60" i="1"/>
  <c r="G16" i="1"/>
  <c r="H60" i="1"/>
  <c r="G48" i="1"/>
  <c r="H48" i="1"/>
  <c r="G31" i="1"/>
  <c r="H31" i="1"/>
  <c r="B74" i="1"/>
  <c r="H7" i="1"/>
  <c r="H12" i="1"/>
  <c r="H51" i="1"/>
  <c r="H55" i="6"/>
  <c r="D62" i="6"/>
  <c r="C37" i="6"/>
  <c r="I55" i="6"/>
  <c r="I90" i="6"/>
  <c r="D37" i="6"/>
  <c r="J55" i="6"/>
  <c r="I117" i="6"/>
  <c r="I77" i="6"/>
  <c r="H117" i="6"/>
  <c r="H77" i="6"/>
  <c r="H90" i="6"/>
  <c r="G117" i="6"/>
  <c r="G77" i="6"/>
  <c r="H16" i="1"/>
  <c r="G90" i="6"/>
  <c r="D50" i="6"/>
  <c r="D63" i="6"/>
  <c r="D64" i="6"/>
  <c r="E81" i="6"/>
  <c r="E39" i="6"/>
  <c r="C73" i="6"/>
  <c r="C74" i="6"/>
  <c r="C45" i="4"/>
  <c r="C29" i="4"/>
  <c r="C9" i="4"/>
  <c r="C42" i="4"/>
  <c r="C25" i="4"/>
  <c r="C50" i="6"/>
  <c r="F10" i="6"/>
  <c r="C41" i="4"/>
  <c r="C24" i="4"/>
  <c r="C36" i="4"/>
  <c r="C19" i="4"/>
  <c r="C48" i="4"/>
  <c r="C49" i="4"/>
  <c r="C31" i="4"/>
  <c r="C13" i="4"/>
  <c r="C30" i="4"/>
  <c r="C12" i="4"/>
  <c r="C14" i="4"/>
  <c r="D72" i="6"/>
  <c r="D71" i="6"/>
  <c r="F81" i="6"/>
  <c r="F86" i="6"/>
  <c r="G10" i="6"/>
  <c r="E61" i="6"/>
  <c r="E62" i="6"/>
  <c r="J77" i="6"/>
  <c r="J117" i="6"/>
  <c r="J90" i="6"/>
  <c r="K55" i="6"/>
  <c r="D38" i="6"/>
  <c r="D73" i="6"/>
  <c r="D74" i="6"/>
  <c r="E63" i="6"/>
  <c r="E64" i="6"/>
  <c r="E37" i="6"/>
  <c r="E50" i="6"/>
  <c r="G81" i="6"/>
  <c r="G86" i="6"/>
  <c r="G39" i="6" s="1"/>
  <c r="H10" i="6"/>
  <c r="K77" i="6"/>
  <c r="K117" i="6"/>
  <c r="K90" i="6"/>
  <c r="L55" i="6"/>
  <c r="F39" i="6"/>
  <c r="F62" i="6"/>
  <c r="F61" i="6"/>
  <c r="M55" i="6"/>
  <c r="L77" i="6"/>
  <c r="L90" i="6"/>
  <c r="L117" i="6"/>
  <c r="I10" i="6"/>
  <c r="H86" i="6"/>
  <c r="H81" i="6"/>
  <c r="E72" i="6"/>
  <c r="E71" i="6"/>
  <c r="F37" i="6"/>
  <c r="F50" i="6"/>
  <c r="F63" i="6"/>
  <c r="F64" i="6"/>
  <c r="I81" i="6"/>
  <c r="I86" i="6"/>
  <c r="J10" i="6"/>
  <c r="E73" i="6"/>
  <c r="E74" i="6"/>
  <c r="E38" i="6"/>
  <c r="H39" i="6"/>
  <c r="M117" i="6"/>
  <c r="M77" i="6"/>
  <c r="M90" i="6"/>
  <c r="N55" i="6"/>
  <c r="N77" i="6"/>
  <c r="N90" i="6"/>
  <c r="O55" i="6"/>
  <c r="N117" i="6"/>
  <c r="G62" i="6"/>
  <c r="G61" i="6"/>
  <c r="F71" i="6"/>
  <c r="F72" i="6"/>
  <c r="J86" i="6"/>
  <c r="K10" i="6"/>
  <c r="J81" i="6"/>
  <c r="J39" i="6"/>
  <c r="I39" i="6"/>
  <c r="K86" i="6"/>
  <c r="L10" i="6"/>
  <c r="K81" i="6"/>
  <c r="O77" i="6"/>
  <c r="O90" i="6"/>
  <c r="O117" i="6"/>
  <c r="P55" i="6"/>
  <c r="F73" i="6"/>
  <c r="F74" i="6"/>
  <c r="F38" i="6"/>
  <c r="G37" i="6"/>
  <c r="G50" i="6"/>
  <c r="G63" i="6"/>
  <c r="G64" i="6"/>
  <c r="H62" i="6"/>
  <c r="H61" i="6"/>
  <c r="G71" i="6"/>
  <c r="G72" i="6"/>
  <c r="K39" i="6"/>
  <c r="P117" i="6"/>
  <c r="P90" i="6"/>
  <c r="Q55" i="6"/>
  <c r="P77" i="6"/>
  <c r="M10" i="6"/>
  <c r="L86" i="6"/>
  <c r="L81" i="6"/>
  <c r="L39" i="6"/>
  <c r="Q117" i="6"/>
  <c r="Q90" i="6"/>
  <c r="R55" i="6"/>
  <c r="Q77" i="6"/>
  <c r="M81" i="6"/>
  <c r="M86" i="6"/>
  <c r="M39" i="6" s="1"/>
  <c r="N10" i="6"/>
  <c r="G38" i="6"/>
  <c r="G73" i="6"/>
  <c r="G74" i="6"/>
  <c r="H50" i="6"/>
  <c r="H37" i="6"/>
  <c r="H63" i="6"/>
  <c r="H64" i="6"/>
  <c r="R90" i="6"/>
  <c r="S55" i="6"/>
  <c r="R77" i="6"/>
  <c r="R117" i="6"/>
  <c r="H72" i="6"/>
  <c r="H71" i="6"/>
  <c r="I62" i="6"/>
  <c r="I61" i="6"/>
  <c r="N86" i="6"/>
  <c r="O10" i="6"/>
  <c r="N81" i="6"/>
  <c r="N39" i="6"/>
  <c r="I63" i="6"/>
  <c r="I64" i="6"/>
  <c r="I50" i="6"/>
  <c r="I37" i="6"/>
  <c r="P10" i="6"/>
  <c r="O81" i="6"/>
  <c r="O86" i="6"/>
  <c r="O39" i="6" s="1"/>
  <c r="H38" i="6"/>
  <c r="H73" i="6"/>
  <c r="H74" i="6"/>
  <c r="T55" i="6"/>
  <c r="S117" i="6"/>
  <c r="S77" i="6"/>
  <c r="S90" i="6"/>
  <c r="P81" i="6"/>
  <c r="Q10" i="6"/>
  <c r="P86" i="6"/>
  <c r="J62" i="6"/>
  <c r="J61" i="6"/>
  <c r="I72" i="6"/>
  <c r="I71" i="6"/>
  <c r="U55" i="6"/>
  <c r="T77" i="6"/>
  <c r="T117" i="6"/>
  <c r="T90" i="6"/>
  <c r="J63" i="6"/>
  <c r="J64" i="6"/>
  <c r="J37" i="6"/>
  <c r="J50" i="6"/>
  <c r="Q81" i="6"/>
  <c r="Q86" i="6"/>
  <c r="Q39" i="6" s="1"/>
  <c r="R10" i="6"/>
  <c r="I38" i="6"/>
  <c r="I73" i="6"/>
  <c r="I74" i="6"/>
  <c r="U77" i="6"/>
  <c r="V55" i="6"/>
  <c r="U117" i="6"/>
  <c r="U90" i="6"/>
  <c r="P39" i="6"/>
  <c r="J72" i="6"/>
  <c r="J71" i="6"/>
  <c r="V117" i="6"/>
  <c r="V90" i="6"/>
  <c r="V77" i="6"/>
  <c r="S10" i="6"/>
  <c r="R81" i="6"/>
  <c r="R86" i="6"/>
  <c r="K62" i="6"/>
  <c r="K61" i="6"/>
  <c r="R39" i="6"/>
  <c r="T10" i="6"/>
  <c r="S81" i="6"/>
  <c r="S86" i="6"/>
  <c r="K50" i="6"/>
  <c r="K37" i="6"/>
  <c r="K63" i="6"/>
  <c r="K64" i="6"/>
  <c r="J73" i="6"/>
  <c r="J74" i="6"/>
  <c r="J38" i="6"/>
  <c r="K72" i="6"/>
  <c r="K71" i="6"/>
  <c r="S39" i="6"/>
  <c r="T81" i="6"/>
  <c r="T86" i="6"/>
  <c r="U10" i="6"/>
  <c r="L61" i="6"/>
  <c r="L62" i="6"/>
  <c r="T39" i="6"/>
  <c r="L63" i="6"/>
  <c r="L64" i="6"/>
  <c r="L50" i="6"/>
  <c r="L37" i="6"/>
  <c r="K38" i="6"/>
  <c r="K73" i="6"/>
  <c r="K74" i="6"/>
  <c r="V10" i="6"/>
  <c r="U86" i="6"/>
  <c r="U81" i="6"/>
  <c r="M61" i="6"/>
  <c r="M62" i="6"/>
  <c r="U39" i="6"/>
  <c r="V81" i="6"/>
  <c r="V86" i="6"/>
  <c r="L72" i="6"/>
  <c r="L71" i="6"/>
  <c r="M63" i="6"/>
  <c r="M64" i="6"/>
  <c r="M37" i="6"/>
  <c r="M50" i="6"/>
  <c r="L73" i="6"/>
  <c r="L74" i="6"/>
  <c r="L38" i="6"/>
  <c r="V39" i="6"/>
  <c r="N62" i="6"/>
  <c r="N61" i="6"/>
  <c r="M71" i="6"/>
  <c r="M72" i="6"/>
  <c r="N37" i="6"/>
  <c r="N63" i="6"/>
  <c r="N64" i="6"/>
  <c r="N50" i="6"/>
  <c r="M38" i="6"/>
  <c r="M73" i="6"/>
  <c r="M74" i="6"/>
  <c r="N71" i="6"/>
  <c r="N72" i="6"/>
  <c r="O62" i="6"/>
  <c r="O61" i="6"/>
  <c r="O50" i="6"/>
  <c r="O37" i="6"/>
  <c r="O63" i="6"/>
  <c r="O64" i="6"/>
  <c r="N38" i="6"/>
  <c r="N73" i="6"/>
  <c r="N74" i="6"/>
  <c r="O72" i="6"/>
  <c r="O71" i="6"/>
  <c r="P61" i="6"/>
  <c r="P62" i="6"/>
  <c r="O73" i="6"/>
  <c r="O74" i="6"/>
  <c r="O38" i="6"/>
  <c r="P63" i="6"/>
  <c r="P64" i="6"/>
  <c r="P50" i="6"/>
  <c r="P37" i="6"/>
  <c r="Q62" i="6"/>
  <c r="Q61" i="6"/>
  <c r="P72" i="6"/>
  <c r="P71" i="6"/>
  <c r="Q50" i="6"/>
  <c r="Q63" i="6"/>
  <c r="Q64" i="6"/>
  <c r="Q37" i="6"/>
  <c r="P38" i="6"/>
  <c r="P73" i="6"/>
  <c r="P74" i="6"/>
  <c r="R62" i="6"/>
  <c r="R61" i="6"/>
  <c r="Q72" i="6"/>
  <c r="Q71" i="6"/>
  <c r="R37" i="6"/>
  <c r="R50" i="6"/>
  <c r="R63" i="6"/>
  <c r="R64" i="6"/>
  <c r="Q38" i="6"/>
  <c r="Q73" i="6"/>
  <c r="Q74" i="6"/>
  <c r="R72" i="6"/>
  <c r="R71" i="6"/>
  <c r="S61" i="6"/>
  <c r="S62" i="6"/>
  <c r="S50" i="6"/>
  <c r="S37" i="6"/>
  <c r="S63" i="6"/>
  <c r="S64" i="6"/>
  <c r="R73" i="6"/>
  <c r="R74" i="6"/>
  <c r="R38" i="6"/>
  <c r="S72" i="6"/>
  <c r="S71" i="6"/>
  <c r="T62" i="6"/>
  <c r="T61" i="6"/>
  <c r="T50" i="6"/>
  <c r="T63" i="6"/>
  <c r="T64" i="6"/>
  <c r="T37" i="6"/>
  <c r="S38" i="6"/>
  <c r="S73" i="6"/>
  <c r="S74" i="6"/>
  <c r="U61" i="6"/>
  <c r="U62" i="6"/>
  <c r="T71" i="6"/>
  <c r="T72" i="6"/>
  <c r="U63" i="6"/>
  <c r="U64" i="6"/>
  <c r="U50" i="6"/>
  <c r="U37" i="6"/>
  <c r="T38" i="6"/>
  <c r="T73" i="6"/>
  <c r="T74" i="6"/>
  <c r="V62" i="6"/>
  <c r="V61" i="6"/>
  <c r="U72" i="6"/>
  <c r="U71" i="6"/>
  <c r="V50" i="6"/>
  <c r="V63" i="6"/>
  <c r="V64" i="6"/>
  <c r="V37" i="6"/>
  <c r="U73" i="6"/>
  <c r="U74" i="6"/>
  <c r="U38" i="6"/>
  <c r="V72" i="6"/>
  <c r="V71" i="6"/>
  <c r="V73" i="6"/>
  <c r="V74" i="6"/>
  <c r="V38" i="6"/>
  <c r="J76" i="19"/>
  <c r="J82" i="19" s="1"/>
  <c r="C20" i="6" s="1"/>
  <c r="C16" i="4"/>
  <c r="F82" i="19"/>
  <c r="G24" i="4"/>
  <c r="G35" i="4"/>
  <c r="G25" i="4"/>
  <c r="K18" i="19"/>
  <c r="L70" i="19"/>
  <c r="K17" i="19"/>
  <c r="O70" i="19"/>
  <c r="C14" i="6"/>
  <c r="D14" i="6"/>
  <c r="E14" i="6"/>
  <c r="F14" i="6"/>
  <c r="G14" i="6"/>
  <c r="H14" i="6"/>
  <c r="I14" i="6"/>
  <c r="J14" i="6"/>
  <c r="K14" i="6"/>
  <c r="L14" i="6"/>
  <c r="M14" i="6"/>
  <c r="N14" i="6"/>
  <c r="O14" i="6"/>
  <c r="P14" i="6"/>
  <c r="Q14" i="6"/>
  <c r="R14" i="6"/>
  <c r="S14" i="6"/>
  <c r="T14" i="6"/>
  <c r="U14" i="6"/>
  <c r="V14" i="6"/>
  <c r="G26" i="20"/>
  <c r="H22" i="20"/>
  <c r="C26" i="20"/>
  <c r="H23" i="20"/>
  <c r="H20" i="20"/>
  <c r="F26" i="20"/>
  <c r="H25" i="20"/>
  <c r="E26" i="20"/>
  <c r="C20" i="4"/>
  <c r="C21" i="4"/>
  <c r="G72" i="1"/>
  <c r="H72" i="1"/>
  <c r="H70" i="1"/>
  <c r="G38" i="4"/>
  <c r="C37" i="4"/>
  <c r="C38" i="4"/>
  <c r="G26" i="4"/>
  <c r="C26" i="4"/>
  <c r="J26" i="4"/>
  <c r="D50" i="4"/>
  <c r="D49" i="4"/>
  <c r="J21" i="4"/>
  <c r="C32" i="4"/>
  <c r="H38" i="4"/>
  <c r="H26" i="4"/>
  <c r="H9" i="4"/>
  <c r="H16" i="4"/>
  <c r="H52" i="4"/>
  <c r="H21" i="4"/>
  <c r="J38" i="4"/>
  <c r="G21" i="4"/>
  <c r="J14" i="4"/>
  <c r="C50" i="4"/>
  <c r="C43" i="4"/>
  <c r="J43" i="4"/>
  <c r="J50" i="4"/>
  <c r="B52" i="4"/>
  <c r="D21" i="4"/>
  <c r="D20" i="6"/>
  <c r="C22" i="6"/>
  <c r="C23" i="6"/>
  <c r="D13" i="6"/>
  <c r="I16" i="19"/>
  <c r="I70" i="19"/>
  <c r="H70" i="19"/>
  <c r="H21" i="20"/>
  <c r="H24" i="20"/>
  <c r="D26" i="20"/>
  <c r="H66" i="20"/>
  <c r="G52" i="4"/>
  <c r="C15" i="6"/>
  <c r="C18" i="6"/>
  <c r="H26" i="20"/>
  <c r="C52" i="4"/>
  <c r="D45" i="4"/>
  <c r="J52" i="4"/>
  <c r="K16" i="4"/>
  <c r="D9" i="4"/>
  <c r="D16" i="4"/>
  <c r="D38" i="4"/>
  <c r="D32" i="4"/>
  <c r="D14" i="4"/>
  <c r="D26" i="4"/>
  <c r="C29" i="6"/>
  <c r="D29" i="6"/>
  <c r="E29" i="6"/>
  <c r="F29" i="6"/>
  <c r="G29" i="6"/>
  <c r="H29" i="6"/>
  <c r="I29" i="6"/>
  <c r="J29" i="6"/>
  <c r="K29" i="6"/>
  <c r="L29" i="6"/>
  <c r="M29" i="6"/>
  <c r="N29" i="6"/>
  <c r="O29" i="6"/>
  <c r="P29" i="6"/>
  <c r="Q29" i="6"/>
  <c r="R29" i="6"/>
  <c r="S29" i="6"/>
  <c r="T29" i="6"/>
  <c r="U29" i="6"/>
  <c r="V29" i="6"/>
  <c r="D52" i="4"/>
  <c r="D43" i="4"/>
  <c r="K45" i="4"/>
  <c r="E13" i="6"/>
  <c r="D15" i="6"/>
  <c r="D18" i="6"/>
  <c r="C24" i="6"/>
  <c r="C26" i="6" s="1"/>
  <c r="C29" i="20"/>
  <c r="C28" i="20"/>
  <c r="D46" i="20"/>
  <c r="D23" i="6"/>
  <c r="E20" i="6"/>
  <c r="D22" i="6"/>
  <c r="D24" i="6"/>
  <c r="K14" i="4"/>
  <c r="K9" i="4"/>
  <c r="K32" i="4"/>
  <c r="K50" i="4"/>
  <c r="K38" i="4"/>
  <c r="K43" i="4"/>
  <c r="K26" i="4"/>
  <c r="K21" i="4"/>
  <c r="C35" i="6"/>
  <c r="C40" i="6"/>
  <c r="C46" i="6"/>
  <c r="C98" i="6"/>
  <c r="F20" i="6"/>
  <c r="E23" i="6"/>
  <c r="E22" i="6"/>
  <c r="D26" i="6"/>
  <c r="D35" i="6"/>
  <c r="F13" i="6"/>
  <c r="E15" i="6"/>
  <c r="E18" i="6"/>
  <c r="K52" i="4"/>
  <c r="C47" i="6"/>
  <c r="C110" i="6"/>
  <c r="C113" i="6"/>
  <c r="D111" i="6"/>
  <c r="G20" i="6"/>
  <c r="F23" i="6"/>
  <c r="F22" i="6"/>
  <c r="F24" i="6"/>
  <c r="E24" i="6"/>
  <c r="E26" i="6"/>
  <c r="E35" i="6"/>
  <c r="C101" i="6"/>
  <c r="D99" i="6"/>
  <c r="C100" i="6"/>
  <c r="G13" i="6"/>
  <c r="F15" i="6"/>
  <c r="F18" i="6"/>
  <c r="C125" i="6"/>
  <c r="C112" i="6"/>
  <c r="C51" i="6"/>
  <c r="C48" i="6"/>
  <c r="C128" i="6"/>
  <c r="D40" i="6"/>
  <c r="D47" i="6"/>
  <c r="D110" i="6"/>
  <c r="D112" i="6"/>
  <c r="C127" i="6"/>
  <c r="G22" i="6"/>
  <c r="G23" i="6"/>
  <c r="H20" i="6"/>
  <c r="H13" i="6"/>
  <c r="G15" i="6"/>
  <c r="G18" i="6"/>
  <c r="F26" i="6"/>
  <c r="F35" i="6"/>
  <c r="D125" i="6"/>
  <c r="D46" i="6"/>
  <c r="D51" i="6"/>
  <c r="D113" i="6"/>
  <c r="E111" i="6"/>
  <c r="H15" i="6"/>
  <c r="H18" i="6"/>
  <c r="I13" i="6"/>
  <c r="H23" i="6"/>
  <c r="I20" i="6"/>
  <c r="H22" i="6"/>
  <c r="G24" i="6"/>
  <c r="G26" i="6"/>
  <c r="G35" i="6"/>
  <c r="D126" i="6"/>
  <c r="C129" i="6"/>
  <c r="D128" i="6"/>
  <c r="E40" i="6"/>
  <c r="E47" i="6"/>
  <c r="E110" i="6"/>
  <c r="E113" i="6"/>
  <c r="F111" i="6"/>
  <c r="D48" i="6"/>
  <c r="D98" i="6"/>
  <c r="D100" i="6"/>
  <c r="D127" i="6"/>
  <c r="I15" i="6"/>
  <c r="I18" i="6"/>
  <c r="J13" i="6"/>
  <c r="H24" i="6"/>
  <c r="H26" i="6"/>
  <c r="H35" i="6"/>
  <c r="J20" i="6"/>
  <c r="I23" i="6"/>
  <c r="I22" i="6"/>
  <c r="I24" i="6"/>
  <c r="D101" i="6"/>
  <c r="E99" i="6"/>
  <c r="E126" i="6"/>
  <c r="D129" i="6"/>
  <c r="E46" i="6"/>
  <c r="E98" i="6"/>
  <c r="E125" i="6"/>
  <c r="E112" i="6"/>
  <c r="E48" i="6"/>
  <c r="E51" i="6"/>
  <c r="I26" i="6"/>
  <c r="I35" i="6"/>
  <c r="K20" i="6"/>
  <c r="J22" i="6"/>
  <c r="J23" i="6"/>
  <c r="J15" i="6"/>
  <c r="J18" i="6"/>
  <c r="K13" i="6"/>
  <c r="E100" i="6"/>
  <c r="E101" i="6"/>
  <c r="F99" i="6"/>
  <c r="E127" i="6"/>
  <c r="E128" i="6"/>
  <c r="K15" i="6"/>
  <c r="K18" i="6"/>
  <c r="L13" i="6"/>
  <c r="J24" i="6"/>
  <c r="J26" i="6"/>
  <c r="J35" i="6"/>
  <c r="L20" i="6"/>
  <c r="K23" i="6"/>
  <c r="K22" i="6"/>
  <c r="K24" i="6"/>
  <c r="F40" i="6"/>
  <c r="F126" i="6"/>
  <c r="E129" i="6"/>
  <c r="M13" i="6"/>
  <c r="L15" i="6"/>
  <c r="L18" i="6"/>
  <c r="K26" i="6"/>
  <c r="K35" i="6"/>
  <c r="L23" i="6"/>
  <c r="M20" i="6"/>
  <c r="L22" i="6"/>
  <c r="F46" i="6"/>
  <c r="F98" i="6"/>
  <c r="F125" i="6"/>
  <c r="F47" i="6"/>
  <c r="F110" i="6"/>
  <c r="M23" i="6"/>
  <c r="M22" i="6"/>
  <c r="M24" i="6"/>
  <c r="N20" i="6"/>
  <c r="N13" i="6"/>
  <c r="M15" i="6"/>
  <c r="M18" i="6"/>
  <c r="L24" i="6"/>
  <c r="L26" i="6" s="1"/>
  <c r="L35" i="6" s="1"/>
  <c r="F48" i="6"/>
  <c r="M26" i="6"/>
  <c r="M35" i="6"/>
  <c r="F51" i="6"/>
  <c r="F113" i="6"/>
  <c r="G111" i="6"/>
  <c r="F112" i="6"/>
  <c r="F128" i="6"/>
  <c r="F127" i="6"/>
  <c r="F100" i="6"/>
  <c r="F101" i="6"/>
  <c r="G99" i="6"/>
  <c r="O13" i="6"/>
  <c r="N15" i="6"/>
  <c r="N18" i="6"/>
  <c r="O20" i="6"/>
  <c r="N23" i="6"/>
  <c r="N22" i="6"/>
  <c r="N24" i="6"/>
  <c r="G40" i="6"/>
  <c r="F129" i="6"/>
  <c r="G126" i="6"/>
  <c r="N26" i="6"/>
  <c r="N35" i="6"/>
  <c r="O22" i="6"/>
  <c r="O23" i="6"/>
  <c r="P20" i="6"/>
  <c r="P13" i="6"/>
  <c r="O15" i="6"/>
  <c r="O18" i="6"/>
  <c r="G125" i="6"/>
  <c r="G47" i="6"/>
  <c r="G110" i="6"/>
  <c r="G46" i="6"/>
  <c r="G98" i="6"/>
  <c r="G51" i="6"/>
  <c r="G48" i="6"/>
  <c r="P15" i="6"/>
  <c r="P18" i="6"/>
  <c r="Q13" i="6"/>
  <c r="P23" i="6"/>
  <c r="Q20" i="6"/>
  <c r="P22" i="6"/>
  <c r="P24" i="6"/>
  <c r="O24" i="6"/>
  <c r="O26" i="6"/>
  <c r="O35" i="6"/>
  <c r="G101" i="6"/>
  <c r="H99" i="6"/>
  <c r="G100" i="6"/>
  <c r="G113" i="6"/>
  <c r="H111" i="6"/>
  <c r="G112" i="6"/>
  <c r="G127" i="6"/>
  <c r="G128" i="6"/>
  <c r="H40" i="6"/>
  <c r="Q22" i="6"/>
  <c r="R20" i="6"/>
  <c r="Q23" i="6"/>
  <c r="Q24" i="6" s="1"/>
  <c r="R13" i="6"/>
  <c r="Q15" i="6"/>
  <c r="Q18" i="6"/>
  <c r="Q26" i="6"/>
  <c r="Q35" i="6"/>
  <c r="P26" i="6"/>
  <c r="P35" i="6"/>
  <c r="H47" i="6"/>
  <c r="H110" i="6"/>
  <c r="H112" i="6"/>
  <c r="H46" i="6"/>
  <c r="H98" i="6"/>
  <c r="H100" i="6"/>
  <c r="H125" i="6"/>
  <c r="G129" i="6"/>
  <c r="H126" i="6"/>
  <c r="S13" i="6"/>
  <c r="R15" i="6"/>
  <c r="R18" i="6"/>
  <c r="R23" i="6"/>
  <c r="S20" i="6"/>
  <c r="R22" i="6"/>
  <c r="R24" i="6"/>
  <c r="H101" i="6"/>
  <c r="I99" i="6"/>
  <c r="H113" i="6"/>
  <c r="I111" i="6"/>
  <c r="H51" i="6"/>
  <c r="H48" i="6"/>
  <c r="R26" i="6"/>
  <c r="R35" i="6"/>
  <c r="H127" i="6"/>
  <c r="H128" i="6"/>
  <c r="I40" i="6"/>
  <c r="T13" i="6"/>
  <c r="S15" i="6"/>
  <c r="S18" i="6"/>
  <c r="S23" i="6"/>
  <c r="T20" i="6"/>
  <c r="S22" i="6"/>
  <c r="S24" i="6"/>
  <c r="S26" i="6" s="1"/>
  <c r="S35" i="6" s="1"/>
  <c r="I125" i="6"/>
  <c r="I47" i="6"/>
  <c r="I110" i="6"/>
  <c r="I46" i="6"/>
  <c r="I98" i="6"/>
  <c r="H129" i="6"/>
  <c r="I126" i="6"/>
  <c r="T15" i="6"/>
  <c r="T18" i="6"/>
  <c r="U13" i="6"/>
  <c r="T22" i="6"/>
  <c r="U20" i="6"/>
  <c r="T23" i="6"/>
  <c r="I48" i="6"/>
  <c r="I51" i="6"/>
  <c r="I100" i="6"/>
  <c r="I101" i="6"/>
  <c r="J99" i="6"/>
  <c r="I112" i="6"/>
  <c r="I113" i="6"/>
  <c r="J111" i="6"/>
  <c r="I128" i="6"/>
  <c r="J40" i="6"/>
  <c r="I127" i="6"/>
  <c r="V13" i="6"/>
  <c r="U15" i="6"/>
  <c r="U18" i="6"/>
  <c r="U23" i="6"/>
  <c r="V20" i="6"/>
  <c r="U22" i="6"/>
  <c r="U24" i="6"/>
  <c r="T24" i="6"/>
  <c r="T26" i="6"/>
  <c r="T35" i="6"/>
  <c r="J47" i="6"/>
  <c r="J110" i="6"/>
  <c r="J125" i="6"/>
  <c r="J46" i="6"/>
  <c r="J126" i="6"/>
  <c r="I129" i="6"/>
  <c r="V15" i="6"/>
  <c r="V18" i="6"/>
  <c r="U26" i="6"/>
  <c r="U35" i="6"/>
  <c r="V23" i="6"/>
  <c r="V22" i="6"/>
  <c r="V24" i="6"/>
  <c r="J98" i="6"/>
  <c r="J48" i="6"/>
  <c r="J51" i="6"/>
  <c r="J113" i="6"/>
  <c r="K111" i="6"/>
  <c r="J112" i="6"/>
  <c r="V26" i="6"/>
  <c r="V35" i="6"/>
  <c r="J127" i="6"/>
  <c r="J128" i="6"/>
  <c r="K40" i="6"/>
  <c r="K125" i="6"/>
  <c r="K46" i="6"/>
  <c r="K98" i="6"/>
  <c r="K47" i="6"/>
  <c r="K110" i="6"/>
  <c r="K112" i="6"/>
  <c r="J100" i="6"/>
  <c r="J101" i="6"/>
  <c r="K99" i="6"/>
  <c r="J129" i="6"/>
  <c r="K126" i="6"/>
  <c r="K128" i="6"/>
  <c r="K113" i="6"/>
  <c r="L111" i="6"/>
  <c r="K48" i="6"/>
  <c r="K51" i="6"/>
  <c r="K101" i="6"/>
  <c r="L99" i="6"/>
  <c r="K100" i="6"/>
  <c r="K127" i="6"/>
  <c r="L40" i="6"/>
  <c r="L126" i="6"/>
  <c r="K129" i="6"/>
  <c r="L125" i="6"/>
  <c r="L46" i="6"/>
  <c r="L98" i="6"/>
  <c r="L47" i="6"/>
  <c r="L110" i="6"/>
  <c r="L51" i="6"/>
  <c r="L48" i="6"/>
  <c r="L100" i="6"/>
  <c r="L101" i="6"/>
  <c r="M99" i="6"/>
  <c r="L112" i="6"/>
  <c r="L113" i="6"/>
  <c r="M111" i="6"/>
  <c r="L127" i="6"/>
  <c r="L128" i="6"/>
  <c r="M40" i="6"/>
  <c r="M126" i="6"/>
  <c r="L129" i="6"/>
  <c r="M47" i="6"/>
  <c r="M110" i="6"/>
  <c r="M46" i="6"/>
  <c r="M98" i="6"/>
  <c r="M125" i="6"/>
  <c r="M48" i="6"/>
  <c r="M51" i="6"/>
  <c r="M127" i="6"/>
  <c r="N129" i="6"/>
  <c r="M128" i="6"/>
  <c r="M101" i="6"/>
  <c r="N99" i="6"/>
  <c r="M100" i="6"/>
  <c r="M112" i="6"/>
  <c r="M113" i="6"/>
  <c r="N111" i="6"/>
  <c r="N40" i="6"/>
  <c r="N126" i="6"/>
  <c r="M129" i="6"/>
  <c r="N125" i="6"/>
  <c r="N47" i="6"/>
  <c r="N110" i="6"/>
  <c r="N46" i="6"/>
  <c r="N98" i="6"/>
  <c r="N51" i="6"/>
  <c r="N48" i="6"/>
  <c r="N101" i="6"/>
  <c r="O99" i="6"/>
  <c r="N100" i="6"/>
  <c r="N112" i="6"/>
  <c r="N113" i="6"/>
  <c r="O111" i="6"/>
  <c r="N128" i="6"/>
  <c r="N127" i="6"/>
  <c r="O129" i="6"/>
  <c r="O126" i="6"/>
  <c r="O40" i="6"/>
  <c r="O46" i="6"/>
  <c r="O98" i="6"/>
  <c r="O47" i="6"/>
  <c r="O110" i="6"/>
  <c r="O125" i="6"/>
  <c r="O48" i="6"/>
  <c r="O127" i="6"/>
  <c r="P129" i="6"/>
  <c r="O128" i="6"/>
  <c r="O51" i="6"/>
  <c r="O112" i="6"/>
  <c r="O113" i="6"/>
  <c r="P111" i="6"/>
  <c r="O100" i="6"/>
  <c r="O101" i="6"/>
  <c r="P99" i="6"/>
  <c r="P126" i="6"/>
  <c r="P40" i="6"/>
  <c r="P47" i="6"/>
  <c r="P110" i="6"/>
  <c r="P125" i="6"/>
  <c r="P46" i="6"/>
  <c r="P98" i="6"/>
  <c r="P48" i="6"/>
  <c r="P100" i="6"/>
  <c r="P101" i="6"/>
  <c r="Q99" i="6"/>
  <c r="P51" i="6"/>
  <c r="P127" i="6"/>
  <c r="Q129" i="6"/>
  <c r="P128" i="6"/>
  <c r="P113" i="6"/>
  <c r="Q111" i="6"/>
  <c r="P112" i="6"/>
  <c r="Q126" i="6"/>
  <c r="Q40" i="6"/>
  <c r="Q47" i="6"/>
  <c r="Q110" i="6"/>
  <c r="Q46" i="6"/>
  <c r="Q98" i="6"/>
  <c r="Q125" i="6"/>
  <c r="Q48" i="6"/>
  <c r="Q51" i="6"/>
  <c r="Q127" i="6"/>
  <c r="R129" i="6"/>
  <c r="Q128" i="6"/>
  <c r="Q101" i="6"/>
  <c r="R99" i="6"/>
  <c r="Q100" i="6"/>
  <c r="Q113" i="6"/>
  <c r="R111" i="6"/>
  <c r="Q112" i="6"/>
  <c r="R126" i="6"/>
  <c r="R40" i="6"/>
  <c r="R47" i="6"/>
  <c r="R110" i="6"/>
  <c r="R46" i="6"/>
  <c r="R98" i="6"/>
  <c r="R125" i="6"/>
  <c r="R48" i="6"/>
  <c r="R51" i="6"/>
  <c r="R127" i="6"/>
  <c r="S129" i="6"/>
  <c r="R128" i="6"/>
  <c r="R100" i="6"/>
  <c r="R101" i="6"/>
  <c r="S99" i="6"/>
  <c r="R113" i="6"/>
  <c r="S111" i="6"/>
  <c r="R112" i="6"/>
  <c r="S126" i="6"/>
  <c r="S40" i="6"/>
  <c r="S46" i="6"/>
  <c r="S98" i="6"/>
  <c r="S47" i="6"/>
  <c r="S110" i="6"/>
  <c r="S125" i="6"/>
  <c r="S48" i="6"/>
  <c r="S51" i="6"/>
  <c r="S127" i="6"/>
  <c r="T129" i="6"/>
  <c r="S128" i="6"/>
  <c r="S113" i="6"/>
  <c r="T111" i="6"/>
  <c r="S112" i="6"/>
  <c r="S100" i="6"/>
  <c r="S101" i="6"/>
  <c r="T99" i="6"/>
  <c r="T126" i="6"/>
  <c r="T40" i="6"/>
  <c r="T46" i="6"/>
  <c r="T98" i="6"/>
  <c r="T125" i="6"/>
  <c r="T47" i="6"/>
  <c r="T110" i="6"/>
  <c r="T51" i="6"/>
  <c r="T48" i="6"/>
  <c r="T113" i="6"/>
  <c r="U111" i="6"/>
  <c r="T112" i="6"/>
  <c r="T127" i="6"/>
  <c r="U129" i="6"/>
  <c r="T128" i="6"/>
  <c r="T100" i="6"/>
  <c r="T101" i="6"/>
  <c r="U99" i="6"/>
  <c r="U126" i="6"/>
  <c r="U40" i="6"/>
  <c r="U46" i="6"/>
  <c r="U98" i="6"/>
  <c r="U125" i="6"/>
  <c r="U47" i="6"/>
  <c r="U110" i="6"/>
  <c r="U51" i="6"/>
  <c r="U112" i="6"/>
  <c r="U113" i="6"/>
  <c r="V111" i="6"/>
  <c r="U128" i="6"/>
  <c r="U127" i="6"/>
  <c r="V129" i="6"/>
  <c r="U48" i="6"/>
  <c r="U100" i="6"/>
  <c r="U101" i="6"/>
  <c r="V99" i="6"/>
  <c r="V126" i="6"/>
  <c r="V40" i="6"/>
  <c r="V47" i="6"/>
  <c r="V110" i="6"/>
  <c r="V46" i="6"/>
  <c r="V98" i="6"/>
  <c r="V125" i="6"/>
  <c r="V48" i="6"/>
  <c r="V51" i="6"/>
  <c r="V127" i="6"/>
  <c r="V128" i="6"/>
  <c r="V100" i="6"/>
  <c r="V101" i="6"/>
  <c r="V112" i="6"/>
  <c r="V113" i="6"/>
  <c r="G74" i="1" l="1"/>
  <c r="A70" i="19"/>
  <c r="C74" i="1"/>
  <c r="D74" i="1"/>
  <c r="E74" i="1"/>
  <c r="F74" i="1"/>
  <c r="J74" i="1"/>
  <c r="K74" i="1"/>
  <c r="L74" i="1"/>
  <c r="M74" i="1"/>
  <c r="N74" i="1"/>
  <c r="H74" i="1" l="1"/>
  <c r="D45" i="20" l="1"/>
  <c r="H76" i="1"/>
  <c r="D33" i="20" l="1"/>
  <c r="D43" i="20"/>
  <c r="D32" i="20"/>
  <c r="D4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Wyant, Jenny</author>
  </authors>
  <commentList>
    <comment ref="B17" authorId="0" shapeId="0" xr:uid="{00000000-0006-0000-0000-000001000000}">
      <text>
        <r>
          <rPr>
            <sz val="12"/>
            <color indexed="81"/>
            <rFont val="Arial"/>
            <family val="2"/>
          </rPr>
          <t xml:space="preserve">City has approximately $230,000 per year available for operating subsidies to support formerly homeless households. Enter in the total amount requested (annual subsidy x 15 years). </t>
        </r>
      </text>
    </comment>
    <comment ref="A33" authorId="0" shapeId="0" xr:uid="{00000000-0006-0000-0000-000002000000}">
      <text>
        <r>
          <rPr>
            <sz val="12"/>
            <color indexed="81"/>
            <rFont val="Arial"/>
            <family val="2"/>
          </rPr>
          <t>This can include such groups as disabled households, agricultural workers, single-parent households, survivors of physical abuse, homeless persons or persons at risk of becoming homeless, chronically ill persons including those with HIV and mental illness, displaced teenage parents (or expectant teenage parents), homeless youth as defined in Government Code section 11139.5, individuals exiting from institutional settings, chronic substance abusers, or other specific groups with unique housing needs as determined by the California Department of Housing and Community Developmen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Wyant</author>
  </authors>
  <commentList>
    <comment ref="A3" authorId="0" shapeId="0" xr:uid="{00000000-0006-0000-0100-000001000000}">
      <text>
        <r>
          <rPr>
            <b/>
            <sz val="12"/>
            <color indexed="81"/>
            <rFont val="Arial"/>
            <family val="2"/>
          </rPr>
          <t xml:space="preserve">Tip: </t>
        </r>
        <r>
          <rPr>
            <sz val="12"/>
            <color indexed="81"/>
            <rFont val="Arial"/>
            <family val="2"/>
          </rPr>
          <t xml:space="preserve">Double click into the green cell or formula bar before pasting text. Cell should expand automatically, up to a  limit of approximately 32,500 characters. Narratives that exceed the character limit should be submitted in a Word document.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Wyant</author>
    <author>Wyant, Jenny</author>
  </authors>
  <commentList>
    <comment ref="C13" authorId="0" shapeId="0" xr:uid="{00000000-0006-0000-0600-000001000000}">
      <text>
        <r>
          <rPr>
            <sz val="12"/>
            <color indexed="81"/>
            <rFont val="Arial"/>
            <family val="2"/>
          </rPr>
          <t xml:space="preserve">Applicant may adjust the income limits to match the project's proposed affordability levels. </t>
        </r>
      </text>
    </comment>
    <comment ref="E13" authorId="1" shapeId="0" xr:uid="{00000000-0006-0000-0600-000002000000}">
      <text>
        <r>
          <rPr>
            <sz val="12"/>
            <color indexed="81"/>
            <rFont val="Tahoma"/>
            <family val="2"/>
          </rPr>
          <t>Refer to the current rent limits published by the California Tax Credit Allocation Committee.</t>
        </r>
      </text>
    </comment>
    <comment ref="C22" authorId="0" shapeId="0" xr:uid="{00000000-0006-0000-0600-000003000000}">
      <text>
        <r>
          <rPr>
            <sz val="12"/>
            <color indexed="81"/>
            <rFont val="Arial"/>
            <family val="2"/>
          </rPr>
          <t>Insert the number of units with no affordability restrictions.</t>
        </r>
      </text>
    </comment>
    <comment ref="C23" authorId="0" shapeId="0" xr:uid="{00000000-0006-0000-0600-000004000000}">
      <text>
        <r>
          <rPr>
            <sz val="12"/>
            <color indexed="81"/>
            <rFont val="Arial"/>
            <family val="2"/>
          </rPr>
          <t>Manager Unit(s)</t>
        </r>
      </text>
    </comment>
    <comment ref="C33" authorId="0" shapeId="0" xr:uid="{00000000-0006-0000-0600-000005000000}">
      <text>
        <r>
          <rPr>
            <sz val="12"/>
            <color indexed="81"/>
            <rFont val="Arial"/>
            <family val="2"/>
          </rPr>
          <t>Insert the number of units with no affordability restrictions.</t>
        </r>
      </text>
    </comment>
    <comment ref="C34" authorId="0" shapeId="0" xr:uid="{00000000-0006-0000-0600-000006000000}">
      <text>
        <r>
          <rPr>
            <sz val="12"/>
            <color indexed="81"/>
            <rFont val="Arial"/>
            <family val="2"/>
          </rPr>
          <t>Manager Unit(s)</t>
        </r>
      </text>
    </comment>
    <comment ref="C44" authorId="0" shapeId="0" xr:uid="{00000000-0006-0000-0600-000007000000}">
      <text>
        <r>
          <rPr>
            <sz val="12"/>
            <color indexed="81"/>
            <rFont val="Arial"/>
            <family val="2"/>
          </rPr>
          <t>Insert the number of units with no affordability restrictions.</t>
        </r>
      </text>
    </comment>
    <comment ref="C45" authorId="0" shapeId="0" xr:uid="{00000000-0006-0000-0600-000008000000}">
      <text>
        <r>
          <rPr>
            <sz val="12"/>
            <color indexed="81"/>
            <rFont val="Arial"/>
            <family val="2"/>
          </rPr>
          <t>Manager Unit(s)</t>
        </r>
      </text>
    </comment>
    <comment ref="C55" authorId="0" shapeId="0" xr:uid="{00000000-0006-0000-0600-000009000000}">
      <text>
        <r>
          <rPr>
            <sz val="12"/>
            <color indexed="81"/>
            <rFont val="Arial"/>
            <family val="2"/>
          </rPr>
          <t>Insert the number of units with no affordability restrictions.</t>
        </r>
      </text>
    </comment>
    <comment ref="C56" authorId="0" shapeId="0" xr:uid="{00000000-0006-0000-0600-00000A000000}">
      <text>
        <r>
          <rPr>
            <sz val="12"/>
            <color indexed="81"/>
            <rFont val="Arial"/>
            <family val="2"/>
          </rPr>
          <t>Manager Unit(s)</t>
        </r>
      </text>
    </comment>
    <comment ref="C66" authorId="0" shapeId="0" xr:uid="{00000000-0006-0000-0600-00000B000000}">
      <text>
        <r>
          <rPr>
            <sz val="12"/>
            <color indexed="81"/>
            <rFont val="Arial"/>
            <family val="2"/>
          </rPr>
          <t>Insert the number of units with no affordability restrictions.</t>
        </r>
      </text>
    </comment>
    <comment ref="C67" authorId="0" shapeId="0" xr:uid="{00000000-0006-0000-0600-00000C000000}">
      <text>
        <r>
          <rPr>
            <sz val="12"/>
            <color indexed="81"/>
            <rFont val="Arial"/>
            <family val="2"/>
          </rPr>
          <t>Manager Unit(s)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Jenny Wyant</author>
  </authors>
  <commentList>
    <comment ref="G4" authorId="0" shapeId="0" xr:uid="{00000000-0006-0000-0700-000001000000}">
      <text>
        <r>
          <rPr>
            <sz val="12"/>
            <color indexed="81"/>
            <rFont val="Arial"/>
            <family val="2"/>
          </rPr>
          <t xml:space="preserve">If the project has more than five non-City sources, please use the overflow columns to the right and this column will consolidate that info. You may also ignore or overwrite the formulas in this column if the project has five or fewer additional sources.   </t>
        </r>
      </text>
    </comment>
    <comment ref="A18" authorId="0" shapeId="0" xr:uid="{00000000-0006-0000-0700-000002000000}">
      <text>
        <r>
          <rPr>
            <sz val="12"/>
            <color indexed="81"/>
            <rFont val="Arial"/>
            <family val="2"/>
          </rPr>
          <t>Minimum 10% for new construction projects and 15% for rehabilitation projects.</t>
        </r>
      </text>
    </comment>
    <comment ref="A64" authorId="0" shapeId="0" xr:uid="{00000000-0006-0000-0700-000003000000}">
      <text>
        <r>
          <rPr>
            <u/>
            <sz val="12"/>
            <color indexed="81"/>
            <rFont val="Arial"/>
            <family val="2"/>
          </rPr>
          <t>Tax credit projects</t>
        </r>
        <r>
          <rPr>
            <sz val="12"/>
            <color indexed="81"/>
            <rFont val="Arial"/>
            <family val="2"/>
          </rPr>
          <t xml:space="preserve">: Developer fees may not exceed the TCAC limits. 
</t>
        </r>
        <r>
          <rPr>
            <u/>
            <sz val="12"/>
            <color indexed="81"/>
            <rFont val="Arial"/>
            <family val="2"/>
          </rPr>
          <t>Non-tax credit projects</t>
        </r>
        <r>
          <rPr>
            <sz val="12"/>
            <color indexed="81"/>
            <rFont val="Arial"/>
            <family val="2"/>
          </rPr>
          <t>: Developer fees may not exceed the lesser of 10% of total development costs or $2 million.
Applicants seeking developer fees (including deferred fees) in excess of the above limits must justify the higher fees in writing, and the City will consider exceptions on a case-by-case basis.</t>
        </r>
      </text>
    </comment>
    <comment ref="A67" authorId="0" shapeId="0" xr:uid="{00000000-0006-0000-0700-000004000000}">
      <text>
        <r>
          <rPr>
            <sz val="12"/>
            <color indexed="81"/>
            <rFont val="Arial"/>
            <family val="2"/>
          </rPr>
          <t>Development budgets must include $1,000 per month for a third-party construction inspector during the construction phase.</t>
        </r>
      </text>
    </comment>
    <comment ref="A69" authorId="0" shapeId="0" xr:uid="{00000000-0006-0000-0700-000005000000}">
      <text>
        <r>
          <rPr>
            <sz val="12"/>
            <color indexed="81"/>
            <rFont val="Arial"/>
            <family val="2"/>
          </rPr>
          <t>Commercial costs are ineligible for City funding.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Jenny Wyant</author>
  </authors>
  <commentList>
    <comment ref="A1" authorId="0" shapeId="0" xr:uid="{00000000-0006-0000-0800-000001000000}">
      <text>
        <r>
          <rPr>
            <sz val="12"/>
            <color indexed="81"/>
            <rFont val="Arial"/>
            <family val="2"/>
          </rPr>
          <t xml:space="preserve">Budget should be consistent with California Housing &amp; Community Development's Uniform Multifamily Regulations operating cost minimums. Applicant must provide an explanation for line items that fall below the UMR minimums.  </t>
        </r>
      </text>
    </comment>
    <comment ref="A47" authorId="0" shapeId="0" xr:uid="{00000000-0006-0000-0800-000002000000}">
      <text>
        <r>
          <rPr>
            <sz val="12"/>
            <color indexed="81"/>
            <rFont val="Arial"/>
            <family val="2"/>
          </rPr>
          <t xml:space="preserve">Input the type of non-inflating operating expenses, along with the annual amount.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Jenny Wyant</author>
  </authors>
  <commentList>
    <comment ref="A4" authorId="0" shapeId="0" xr:uid="{00000000-0006-0000-0900-000001000000}">
      <text>
        <r>
          <rPr>
            <sz val="12"/>
            <color indexed="81"/>
            <rFont val="Arial"/>
            <family val="2"/>
          </rPr>
          <t>Assume that costs are increasing at a faster rate than revenues.</t>
        </r>
      </text>
    </comment>
    <comment ref="A16" authorId="0" shapeId="0" xr:uid="{00000000-0006-0000-0900-000002000000}">
      <text>
        <r>
          <rPr>
            <sz val="12"/>
            <color indexed="81"/>
            <rFont val="Arial"/>
            <family val="2"/>
          </rPr>
          <t>i.e. operating subsidy, laundry income</t>
        </r>
      </text>
    </comment>
    <comment ref="A17" authorId="0" shapeId="0" xr:uid="{00000000-0006-0000-0900-000003000000}">
      <text>
        <r>
          <rPr>
            <sz val="12"/>
            <color indexed="81"/>
            <rFont val="Arial"/>
            <family val="2"/>
          </rPr>
          <t>i.e. operating subsidy, laundry income</t>
        </r>
      </text>
    </comment>
    <comment ref="A42" authorId="0" shapeId="0" xr:uid="{00000000-0006-0000-0900-000004000000}">
      <text>
        <r>
          <rPr>
            <sz val="12"/>
            <color indexed="81"/>
            <rFont val="Arial"/>
            <family val="2"/>
          </rPr>
          <t>Tax credit projects may include partnership management (PMF) and/or asset management fees (AMF), subject to a combined annual total of $30,000. Fees may increase annually, at the same rate as other project expenses, but only when necessary to recapture fees from prior years in which the available income was insufficient to pay the full fee(s). The City will allow a limited partner services fee in addition to the PMF/AMF. Fees are only allowable during the initial tax credit compliance period.</t>
        </r>
      </text>
    </comment>
    <comment ref="A57" authorId="0" shapeId="0" xr:uid="{00000000-0006-0000-0900-000005000000}">
      <text>
        <r>
          <rPr>
            <sz val="12"/>
            <color indexed="81"/>
            <rFont val="Arial"/>
            <family val="2"/>
          </rPr>
          <t xml:space="preserve">Loan is set up to auto-fill amortization for new loans. For existing loans, Applicant may overwrite the formulas in the green cells. </t>
        </r>
      </text>
    </comment>
    <comment ref="A67" authorId="0" shapeId="0" xr:uid="{00000000-0006-0000-0900-000006000000}">
      <text>
        <r>
          <rPr>
            <sz val="12"/>
            <color indexed="81"/>
            <rFont val="Arial"/>
            <family val="2"/>
          </rPr>
          <t xml:space="preserve">Loan is set up to auto-fill amortization for new loans. For existing loans, Applicant may overwrite the formulas in the green cells. </t>
        </r>
      </text>
    </comment>
    <comment ref="A96" authorId="0" shapeId="0" xr:uid="{00000000-0006-0000-0900-000007000000}">
      <text>
        <r>
          <rPr>
            <sz val="12"/>
            <color indexed="81"/>
            <rFont val="Arial"/>
            <family val="2"/>
          </rPr>
          <t>If City's loan is the only residual receipts loan, enter 50%. For projects with multiple residual receipts loans, enter a prorated portion of 50%</t>
        </r>
        <r>
          <rPr>
            <sz val="9"/>
            <color indexed="81"/>
            <rFont val="Tahoma"/>
            <family val="2"/>
          </rPr>
          <t xml:space="preserve">
</t>
        </r>
      </text>
    </comment>
  </commentList>
</comments>
</file>

<file path=xl/sharedStrings.xml><?xml version="1.0" encoding="utf-8"?>
<sst xmlns="http://schemas.openxmlformats.org/spreadsheetml/2006/main" count="725" uniqueCount="425">
  <si>
    <t xml:space="preserve">1. General Information </t>
  </si>
  <si>
    <t>Signed Certification of Proposal</t>
  </si>
  <si>
    <t>General Information Spreadsheet</t>
  </si>
  <si>
    <t>Proposal Narratives Spreadsheet</t>
  </si>
  <si>
    <t>Applicant Information</t>
  </si>
  <si>
    <t>Applicant Name</t>
  </si>
  <si>
    <t>Address</t>
  </si>
  <si>
    <t>Contact Person</t>
  </si>
  <si>
    <t>Phone Number</t>
  </si>
  <si>
    <t>Email Address</t>
  </si>
  <si>
    <t>Type of Entity</t>
  </si>
  <si>
    <t>Project Information</t>
  </si>
  <si>
    <t>City Funds Requested</t>
  </si>
  <si>
    <t>Development</t>
  </si>
  <si>
    <t>Operating Subsidy</t>
  </si>
  <si>
    <t>Project Name</t>
  </si>
  <si>
    <t>APN</t>
  </si>
  <si>
    <t>New Construction?</t>
  </si>
  <si>
    <t>yes</t>
  </si>
  <si>
    <t>no</t>
  </si>
  <si>
    <t>Square Footage:</t>
  </si>
  <si>
    <t>Site</t>
  </si>
  <si>
    <t>Building</t>
  </si>
  <si>
    <t>Net Residential</t>
  </si>
  <si>
    <t>Net Commercial</t>
  </si>
  <si>
    <t>Number of Units:</t>
  </si>
  <si>
    <t>Residential</t>
  </si>
  <si>
    <t>Commercial</t>
  </si>
  <si>
    <r>
      <t>Special Needs</t>
    </r>
    <r>
      <rPr>
        <b/>
        <sz val="12"/>
        <rFont val="Arial"/>
        <family val="2"/>
      </rPr>
      <t>*</t>
    </r>
  </si>
  <si>
    <r>
      <rPr>
        <b/>
        <u/>
        <sz val="12"/>
        <rFont val="Arial"/>
        <family val="2"/>
      </rPr>
      <t>Special Needs Populations</t>
    </r>
    <r>
      <rPr>
        <sz val="12"/>
        <rFont val="Arial"/>
        <family val="2"/>
      </rPr>
      <t xml:space="preserve"> </t>
    </r>
  </si>
  <si>
    <t>OCCUPANCY: Indicate the number of units set aside for each sub-population, if any:</t>
  </si>
  <si>
    <t>Family</t>
  </si>
  <si>
    <t>Seniors/Older Adults</t>
  </si>
  <si>
    <t>Transition Aged Youth</t>
  </si>
  <si>
    <t>HIV/AIDS</t>
  </si>
  <si>
    <t>Physical Disability</t>
  </si>
  <si>
    <t>Homeless</t>
  </si>
  <si>
    <t>Other</t>
  </si>
  <si>
    <t>Specify Type:</t>
  </si>
  <si>
    <t>1b. Proposal Narratives</t>
  </si>
  <si>
    <t>If a narrative exceeds the space available, please submit in a separate document.</t>
  </si>
  <si>
    <t>Funds Available through this RFP - Measure O and HTF</t>
  </si>
  <si>
    <r>
      <t xml:space="preserve">The funds available through this RFP are a combination of Measure O bond funds and Housing Trust Fund program revenues. Measure O bond funds may be used for capital costs supporting the development, rehabilitation, and preservation of affordable housing for extremely low-, very low-, low-, median-, and middle-income households, including teachers, seniors, veterans, the homeless, students, people with disabilities, and other vulnerable populations. 
</t>
    </r>
    <r>
      <rPr>
        <b/>
        <sz val="12"/>
        <rFont val="Arial"/>
        <family val="2"/>
      </rPr>
      <t>Please attest, below, that the proposed project complies with Measure O.</t>
    </r>
    <r>
      <rPr>
        <sz val="12"/>
        <rFont val="Arial"/>
        <family val="2"/>
      </rPr>
      <t xml:space="preserve">
Please also note the Housing Trust Funds may include federal funding; applications from currently certified Community Housing Development Organizations (CHDOs) may be prioritized for federal HOME funding, which carries certain requirements. </t>
    </r>
  </si>
  <si>
    <t>Conflict of Interest Statement</t>
  </si>
  <si>
    <t>All contracts and subcontracts must be conducted in a manner providing for full and open competition. List any proposed or potential arrangements where any employee (or persons who are anticipated to be employed), officer, or agent of your organization of where any of the above, or their immediate family members, may benefit financially from the award of contracts or subcontracts for the purchase of goods, services, or real estate associated with the proposed project.</t>
  </si>
  <si>
    <t>1. Project Overview</t>
  </si>
  <si>
    <t xml:space="preserve">A. </t>
  </si>
  <si>
    <t xml:space="preserve">Describe the proposed project in detail. </t>
  </si>
  <si>
    <t>Include an overall description of the project as well as the current status of site acquisition, planning approvals, and financial commitments. Indicate the type of structure, number of stories, and number of parking spaces planned.</t>
  </si>
  <si>
    <t>B.</t>
  </si>
  <si>
    <t>Describe how the project meets the priorities of the RFP.</t>
  </si>
  <si>
    <t>2. Site</t>
  </si>
  <si>
    <t>A.</t>
  </si>
  <si>
    <t xml:space="preserve">Describe neighborhood amenities including public transportation, schools, grocery stores, services, etc. </t>
  </si>
  <si>
    <t xml:space="preserve">Describe any existing structures or units that will be demolished as a result of the project, if applicable. </t>
  </si>
  <si>
    <t>3. Proposed Project</t>
  </si>
  <si>
    <t>A. Cooperative Experience</t>
  </si>
  <si>
    <t xml:space="preserve">Describe how site improvement, demolition, and construction (or renovation) costs were calculated. </t>
  </si>
  <si>
    <t xml:space="preserve">Include the name of architect or contractor that provided the estimates. Specify whether modular construction is being considered. Indicate if either state and/or federal prevailing wage rates were used in calculating the estimates. All City-funded projects are required to pay California prevailing wages. </t>
  </si>
  <si>
    <t xml:space="preserve">Describe Applicant's experience with the proposed financing. </t>
  </si>
  <si>
    <t>C.</t>
  </si>
  <si>
    <t xml:space="preserve">Describe what, if any, measures have been taken to exceed the minimum accessibility standards required by the California Building Code and the Americans with Disabilities Act. </t>
  </si>
  <si>
    <t>Indicate the number of accessible units (mobility/sensory) and adaptable units.</t>
  </si>
  <si>
    <t>D.</t>
  </si>
  <si>
    <t>Describe any sustainability measures the project will incorporate.</t>
  </si>
  <si>
    <t>How will the project help implement the City's Climate Action Plan? All applicants are strongly encouraged to incorporate energy and water efficient technologies and techniques into their projects and are encouraged to incorporate sustainable materials. If the project is pursuing third-party green building certification, please provide a draft score/rank with the application materials.</t>
  </si>
  <si>
    <t>E.</t>
  </si>
  <si>
    <t xml:space="preserve">Describe your community outreach for this project.  </t>
  </si>
  <si>
    <t>2. Applicant Experience - Development and Property Management</t>
  </si>
  <si>
    <t>Applicant Experience Spreadsheet</t>
  </si>
  <si>
    <t>Audited Financial Statements - most recent three years</t>
  </si>
  <si>
    <t xml:space="preserve">Interim Financial Statements - most recent quarter-end or month-end </t>
  </si>
  <si>
    <t>Internal Controls</t>
  </si>
  <si>
    <t>Organization Chart</t>
  </si>
  <si>
    <t>Resumes of Development Team Staff – including a description of their specific role in affordable housing developments completed within the last 2 years</t>
  </si>
  <si>
    <t>Articles of Incorporation</t>
  </si>
  <si>
    <t>By-Laws</t>
  </si>
  <si>
    <t>IRS Tax Exemption Letter</t>
  </si>
  <si>
    <t>Joint venture agreement and/or partnership agreement, if applicable</t>
  </si>
  <si>
    <t xml:space="preserve">Development Team </t>
  </si>
  <si>
    <t>Include developer staff as well as technical consultants</t>
  </si>
  <si>
    <t>Name</t>
  </si>
  <si>
    <t>Title</t>
  </si>
  <si>
    <t>Company Name</t>
  </si>
  <si>
    <t>Phone</t>
  </si>
  <si>
    <t>Email</t>
  </si>
  <si>
    <t>Role in Project</t>
  </si>
  <si>
    <t>Years of Related Experience</t>
  </si>
  <si>
    <r>
      <t xml:space="preserve">Time Available for Project 
</t>
    </r>
    <r>
      <rPr>
        <sz val="12"/>
        <color indexed="8"/>
        <rFont val="Arial"/>
        <family val="2"/>
      </rPr>
      <t>(as % FTE)</t>
    </r>
  </si>
  <si>
    <t>Relevant Developer Experience</t>
  </si>
  <si>
    <r>
      <t xml:space="preserve">Provide a list of </t>
    </r>
    <r>
      <rPr>
        <sz val="12"/>
        <color indexed="8"/>
        <rFont val="Arial"/>
        <family val="2"/>
      </rPr>
      <t>projects Applicant has completed that are similar to the proposed project in terms of scope, budget, financing, etc. To be eligible for the City financing, Applicant must demonstrate completion of at least two projects with a total unit count of 25+ units completed within the past three years, or three projects with 35+ units completed within the past five years.</t>
    </r>
  </si>
  <si>
    <t>Applicants may submit the requested information in a different format, and attach additional pages as needed.</t>
  </si>
  <si>
    <r>
      <t xml:space="preserve">Role(s) in Project 
</t>
    </r>
    <r>
      <rPr>
        <sz val="12"/>
        <color indexed="8"/>
        <rFont val="Arial"/>
        <family val="2"/>
      </rPr>
      <t>(list any partners and roles)</t>
    </r>
  </si>
  <si>
    <r>
      <t xml:space="preserve">Square Footage by Use
</t>
    </r>
    <r>
      <rPr>
        <sz val="12"/>
        <color indexed="8"/>
        <rFont val="Arial"/>
        <family val="2"/>
      </rPr>
      <t>(residential and commercial)</t>
    </r>
  </si>
  <si>
    <t>Total Development Cost</t>
  </si>
  <si>
    <r>
      <t xml:space="preserve">Population Served
</t>
    </r>
    <r>
      <rPr>
        <sz val="12"/>
        <color indexed="8"/>
        <rFont val="Arial"/>
        <family val="2"/>
      </rPr>
      <t>(indicate if special needs)</t>
    </r>
  </si>
  <si>
    <t># Residential Units</t>
  </si>
  <si>
    <t># Affordable Units</t>
  </si>
  <si>
    <t>% AMI</t>
  </si>
  <si>
    <t>Completion Date</t>
  </si>
  <si>
    <t>Project Over Budget or Delayed?*</t>
  </si>
  <si>
    <t>*Provide a brief explanation for any project that was over budget or significantly delayed.</t>
  </si>
  <si>
    <r>
      <rPr>
        <b/>
        <sz val="14"/>
        <color indexed="8"/>
        <rFont val="Arial"/>
        <family val="2"/>
      </rPr>
      <t>Developer References</t>
    </r>
    <r>
      <rPr>
        <b/>
        <sz val="12"/>
        <color indexed="8"/>
        <rFont val="Arial"/>
        <family val="2"/>
      </rPr>
      <t xml:space="preserve">
</t>
    </r>
    <r>
      <rPr>
        <sz val="12"/>
        <color indexed="8"/>
        <rFont val="Arial"/>
        <family val="2"/>
      </rPr>
      <t>(3+ from Public Sector)</t>
    </r>
  </si>
  <si>
    <t xml:space="preserve">References should be able to discuss Applicant's role in developing a project similar to the one proposed. </t>
  </si>
  <si>
    <t>Jurisdiction</t>
  </si>
  <si>
    <t>Year Completed</t>
  </si>
  <si>
    <t>Project Budget</t>
  </si>
  <si>
    <t>Project Description</t>
  </si>
  <si>
    <t>Property Management Experience</t>
  </si>
  <si>
    <t xml:space="preserve">For the property manager, provide a list of projects managed currently/in the last three years. Applicant or Applicant's Property Manager must have managed at least one project in service for at least 24 months subject to satisfactory performance review by a jurisdiction from which the Applicant received project funding.
</t>
  </si>
  <si>
    <t>Date Placed in Service</t>
  </si>
  <si>
    <r>
      <t xml:space="preserve">Population Served 
</t>
    </r>
    <r>
      <rPr>
        <sz val="12"/>
        <color indexed="8"/>
        <rFont val="Arial"/>
        <family val="2"/>
      </rPr>
      <t>(indicate if special needs)</t>
    </r>
  </si>
  <si>
    <t>On Site Services</t>
  </si>
  <si>
    <t>Service Provider</t>
  </si>
  <si>
    <t>Cooperative or Resident Managed?</t>
  </si>
  <si>
    <t>Property Management Experience - Supportive Services</t>
  </si>
  <si>
    <t>If the proposed project includes supportive services for very low or extremely low income households that need services to remain stable in housing, include evidence of a satisfactory performance review by any government entity which has funded other supportive housing project(s) managed by the property manager.  If projects are in Berkeley, just include the name of the project, the name of the service provider, and a description of the types of services provided. If the relevant projects are in other cities, include written contracts with service(s) providers and evidence of public services funding such as a written agreement.</t>
  </si>
  <si>
    <t xml:space="preserve">3. Site Information </t>
  </si>
  <si>
    <t>Site Information Spreadsheet</t>
  </si>
  <si>
    <t>Evidence of Site Control (i.e. purchase agreement, option to purchase, grant deed, ground lease)</t>
  </si>
  <si>
    <t>Location Map</t>
  </si>
  <si>
    <t>Photos of Site (at least two)</t>
  </si>
  <si>
    <t>Preliminary Title Report, if available</t>
  </si>
  <si>
    <t>Phase I and Phase II Environmental Site Assessment, if available</t>
  </si>
  <si>
    <t>Appraisal - Complete and independent appraisal report prepared for and acceptable to  Applicant's primary lender, if available. Report should include a "Before and After" valuation for all projects involving renovations in excess of $250,000.</t>
  </si>
  <si>
    <t>4. Proposed Scope of Work and Schedule</t>
  </si>
  <si>
    <t>Scope and Schedule Spreadsheet</t>
  </si>
  <si>
    <t xml:space="preserve">For renovation projects: Capital Needs Assessment (CNA) completed by a qualified third party that evaluates the existing condition of the property and provides a minimum 10 year replacement reserve analysis. CNA should be less than 5 years old. Applicant may submit CNA up to two weeks after applicaiton due date. </t>
  </si>
  <si>
    <t>For renovation projects: property inspection reports, if available</t>
  </si>
  <si>
    <t>Architectural Drawings, if available</t>
  </si>
  <si>
    <t xml:space="preserve">Use Permit, if available. </t>
  </si>
  <si>
    <t>Building Permit, if available</t>
  </si>
  <si>
    <t>Evidence of Community Outreach - i.e. copies of meeting flyers, attendance sheets</t>
  </si>
  <si>
    <t>Please check to acknowledge the following:</t>
  </si>
  <si>
    <t>Construction estimates are based on state prevailing wage rates, which the City requires for all City-funded projects.</t>
  </si>
  <si>
    <t xml:space="preserve">Projects will be required to provide monthly construction reports from a third party construction inspector approved by the City. Applicants should budget $1,000 per month for the active construction period.  </t>
  </si>
  <si>
    <t>Project Schedule</t>
  </si>
  <si>
    <t>State the planned start and end month and year for each of the activities below:</t>
  </si>
  <si>
    <t>Start</t>
  </si>
  <si>
    <t>Finish</t>
  </si>
  <si>
    <r>
      <t>1.</t>
    </r>
    <r>
      <rPr>
        <b/>
        <sz val="12"/>
        <color indexed="8"/>
        <rFont val="Times New Roman"/>
        <family val="1"/>
      </rPr>
      <t>    </t>
    </r>
    <r>
      <rPr>
        <b/>
        <sz val="12"/>
        <color indexed="8"/>
        <rFont val="Arial"/>
        <family val="2"/>
      </rPr>
      <t>Acquisition, Survey/Engineering Activities</t>
    </r>
  </si>
  <si>
    <r>
      <t>2.</t>
    </r>
    <r>
      <rPr>
        <b/>
        <sz val="12"/>
        <color indexed="8"/>
        <rFont val="Times New Roman"/>
        <family val="1"/>
      </rPr>
      <t xml:space="preserve">    </t>
    </r>
    <r>
      <rPr>
        <b/>
        <sz val="12"/>
        <color indexed="8"/>
        <rFont val="Arial"/>
        <family val="2"/>
      </rPr>
      <t xml:space="preserve">Use Permit </t>
    </r>
    <r>
      <rPr>
        <sz val="12"/>
        <color indexed="8"/>
        <rFont val="Arial"/>
        <family val="2"/>
      </rPr>
      <t>(date of application and date secured)</t>
    </r>
  </si>
  <si>
    <r>
      <t>3.</t>
    </r>
    <r>
      <rPr>
        <b/>
        <sz val="12"/>
        <color indexed="8"/>
        <rFont val="Times New Roman"/>
        <family val="1"/>
      </rPr>
      <t xml:space="preserve">    </t>
    </r>
    <r>
      <rPr>
        <b/>
        <sz val="12"/>
        <color indexed="8"/>
        <rFont val="Arial"/>
        <family val="2"/>
      </rPr>
      <t>Pre-development, Drawings and other Activities</t>
    </r>
  </si>
  <si>
    <t>4.    Funding Commitments</t>
  </si>
  <si>
    <t>Funding Source</t>
  </si>
  <si>
    <r>
      <t>5.</t>
    </r>
    <r>
      <rPr>
        <b/>
        <sz val="12"/>
        <color indexed="8"/>
        <rFont val="Times New Roman"/>
        <family val="1"/>
      </rPr>
      <t xml:space="preserve">    </t>
    </r>
    <r>
      <rPr>
        <b/>
        <sz val="12"/>
        <color indexed="8"/>
        <rFont val="Arial"/>
        <family val="2"/>
      </rPr>
      <t>Construction loan closing</t>
    </r>
  </si>
  <si>
    <r>
      <t xml:space="preserve">6.    Building permit </t>
    </r>
    <r>
      <rPr>
        <sz val="12"/>
        <color indexed="8"/>
        <rFont val="Arial"/>
        <family val="2"/>
      </rPr>
      <t>(date of application and date secured)</t>
    </r>
  </si>
  <si>
    <t>7.    Site Clearance / Demolition</t>
  </si>
  <si>
    <r>
      <t>8.</t>
    </r>
    <r>
      <rPr>
        <b/>
        <sz val="12"/>
        <color indexed="8"/>
        <rFont val="Times New Roman"/>
        <family val="1"/>
      </rPr>
      <t xml:space="preserve">    </t>
    </r>
    <r>
      <rPr>
        <b/>
        <sz val="12"/>
        <color indexed="8"/>
        <rFont val="Arial"/>
        <family val="2"/>
      </rPr>
      <t>Construction Activities</t>
    </r>
  </si>
  <si>
    <r>
      <t>9.</t>
    </r>
    <r>
      <rPr>
        <b/>
        <sz val="12"/>
        <color indexed="8"/>
        <rFont val="Times New Roman"/>
        <family val="1"/>
      </rPr>
      <t>    </t>
    </r>
    <r>
      <rPr>
        <b/>
        <sz val="12"/>
        <color indexed="8"/>
        <rFont val="Arial"/>
        <family val="2"/>
      </rPr>
      <t>Marketing and Sales or Lease-up</t>
    </r>
  </si>
  <si>
    <t>5. Project Financing</t>
  </si>
  <si>
    <t>Project Financing Spreadsheet</t>
  </si>
  <si>
    <t>Copies of Funding Commitments - commitment letters, executed loan documents, etc.</t>
  </si>
  <si>
    <t xml:space="preserve">The City regulatory agreement (with affordability restrictions) will be recorded in first lien position, ahead of the first mortgage. </t>
  </si>
  <si>
    <t>Funder Contact Information</t>
  </si>
  <si>
    <t>Funding Type</t>
  </si>
  <si>
    <t>proposed</t>
  </si>
  <si>
    <t>Lender Name</t>
  </si>
  <si>
    <t>applied</t>
  </si>
  <si>
    <t>committed</t>
  </si>
  <si>
    <t>awarded</t>
  </si>
  <si>
    <t>Status of Commitment</t>
  </si>
  <si>
    <t>Funding Sources</t>
  </si>
  <si>
    <r>
      <rPr>
        <sz val="7"/>
        <rFont val="Times New Roman"/>
        <family val="1"/>
      </rPr>
      <t xml:space="preserve"> </t>
    </r>
    <r>
      <rPr>
        <sz val="12"/>
        <rFont val="Arial"/>
        <family val="2"/>
      </rPr>
      <t>List all projected non-City sources of funds, including grants, deferred loans, owner equity, deferred developer fees, etc.</t>
    </r>
  </si>
  <si>
    <t>Lender/Source Name</t>
  </si>
  <si>
    <t>Term 
(In Months)</t>
  </si>
  <si>
    <t>Interest Rate</t>
  </si>
  <si>
    <t>Loan/Grant Amount</t>
  </si>
  <si>
    <t>Annual Debt Service</t>
  </si>
  <si>
    <t>Residual Receipts?</t>
  </si>
  <si>
    <t>Equity Investor</t>
  </si>
  <si>
    <t>Equity Amount</t>
  </si>
  <si>
    <t>Tax Credit Equity</t>
  </si>
  <si>
    <t>Proposed City Development Loan:</t>
  </si>
  <si>
    <t>Total Sources of Development Financing:</t>
  </si>
  <si>
    <t>Total Financing (including operating subsidy):</t>
  </si>
  <si>
    <t>City Loan Terms</t>
  </si>
  <si>
    <r>
      <t xml:space="preserve">If the Applicant is requesting any variances to the City's loan terms, please explain below. 
</t>
    </r>
    <r>
      <rPr>
        <sz val="12"/>
        <rFont val="Arial"/>
        <family val="2"/>
      </rPr>
      <t xml:space="preserve">Explain your reasons for proposing the variance clearly; attach additional pages, if needed. The City’s loan terms are included in Exhibit C.  </t>
    </r>
  </si>
  <si>
    <t>Does the Project have an existing HTF loan? If yes, enter amount at right.</t>
  </si>
  <si>
    <t>If yes, and if the Applicant is proposing to refinance or renegotiate the terms, please provide the details of the terms and conditions requested. Attach additional pages, if needed.</t>
  </si>
  <si>
    <t>6. Unit Information</t>
  </si>
  <si>
    <t>Unit Information Spreadsheet</t>
  </si>
  <si>
    <t>Documentation of estimated utilities - Indicate which are paid by owner vs. tenant.</t>
  </si>
  <si>
    <t xml:space="preserve">Supportive Services Plan, if applicable. Include provider info, the cost of services, and how the costs will be paid.  </t>
  </si>
  <si>
    <t>Unit Affordability</t>
  </si>
  <si>
    <r>
      <t xml:space="preserve">The Housing Trust Fund Guidelines require that all projects meet or exceed the following affordability standards:
- 60% of all units must be restricted at or below 60% of Area Median Income (AMI), including:
     - 20% of all units must be restricted to households earning up to 30% AMI
     - </t>
    </r>
    <r>
      <rPr>
        <u/>
        <sz val="12"/>
        <rFont val="Arial"/>
        <family val="2"/>
      </rPr>
      <t>an additional</t>
    </r>
    <r>
      <rPr>
        <sz val="12"/>
        <rFont val="Arial"/>
        <family val="2"/>
      </rPr>
      <t xml:space="preserve"> 40% of all units must be restricted to households earning up to 60% AMI</t>
    </r>
  </si>
  <si>
    <t>Note: This area does not print.</t>
  </si>
  <si>
    <t>Annual Rent</t>
  </si>
  <si>
    <t>Number 
of Units</t>
  </si>
  <si>
    <t>AMI</t>
  </si>
  <si>
    <t>Square 
Feet</t>
  </si>
  <si>
    <t>Monthly 
Gross Rent</t>
  </si>
  <si>
    <t>Utility 
Allowance</t>
  </si>
  <si>
    <t>Unit 
Net Rent</t>
  </si>
  <si>
    <t>Monthly
Net Rent</t>
  </si>
  <si>
    <t>Net</t>
  </si>
  <si>
    <t>Gross</t>
  </si>
  <si>
    <t xml:space="preserve">
Unit %</t>
  </si>
  <si>
    <t>Total SF</t>
  </si>
  <si>
    <t>Net Rent 
Per SF</t>
  </si>
  <si>
    <t>Studio</t>
  </si>
  <si>
    <t>Mkt</t>
  </si>
  <si>
    <t>Mgr</t>
  </si>
  <si>
    <t xml:space="preserve">  Subtotal</t>
  </si>
  <si>
    <t>1-br</t>
  </si>
  <si>
    <t>2-br</t>
  </si>
  <si>
    <t>3-br</t>
  </si>
  <si>
    <t>4-br</t>
  </si>
  <si>
    <t>TOTAL RESIDENTIAL UNITS</t>
  </si>
  <si>
    <t>COMMERCIAL SPACE INFORMATION</t>
  </si>
  <si>
    <t>Square</t>
  </si>
  <si>
    <t xml:space="preserve">Common </t>
  </si>
  <si>
    <t>Common</t>
  </si>
  <si>
    <t>Total Tenant</t>
  </si>
  <si>
    <t>Tenant</t>
  </si>
  <si>
    <t>Footage</t>
  </si>
  <si>
    <t>Rent/SF</t>
  </si>
  <si>
    <t>Rent</t>
  </si>
  <si>
    <t>Area/SF</t>
  </si>
  <si>
    <t>Area Charge</t>
  </si>
  <si>
    <t>Payments</t>
  </si>
  <si>
    <t>Total</t>
  </si>
  <si>
    <t>TOTAL COMMERCIAL UNITS</t>
  </si>
  <si>
    <t>7a. Sources and Uses</t>
  </si>
  <si>
    <t xml:space="preserve">Hover mouse over highlighted cells for additional guidance. </t>
  </si>
  <si>
    <t>SOURCES</t>
  </si>
  <si>
    <t>Note: this area does not print.</t>
  </si>
  <si>
    <t>City</t>
  </si>
  <si>
    <t xml:space="preserve">Tax Credit </t>
  </si>
  <si>
    <t>Bank</t>
  </si>
  <si>
    <t>USES</t>
  </si>
  <si>
    <t>Loan</t>
  </si>
  <si>
    <t>Equity</t>
  </si>
  <si>
    <t>Loan(s)</t>
  </si>
  <si>
    <t>Total Acquisition Costs</t>
  </si>
  <si>
    <t>Residential Construction</t>
  </si>
  <si>
    <t>Site work</t>
  </si>
  <si>
    <t>Construction Hard Costs</t>
  </si>
  <si>
    <t>General Requirements</t>
  </si>
  <si>
    <t>Contractor Overhead/Profit</t>
  </si>
  <si>
    <t>Landscaping</t>
  </si>
  <si>
    <t>Off-site improvements</t>
  </si>
  <si>
    <t>Total Residential Const Costs</t>
  </si>
  <si>
    <t>Total Const Contingency Costs</t>
  </si>
  <si>
    <t>Total Architectural Fees</t>
  </si>
  <si>
    <t>Total Survey &amp; Engineering Costs</t>
  </si>
  <si>
    <t>Construction Financing:</t>
  </si>
  <si>
    <t>Construction Loan Interest</t>
  </si>
  <si>
    <t>Loan Fees</t>
  </si>
  <si>
    <t>Bond Premium</t>
  </si>
  <si>
    <t>Taxes</t>
  </si>
  <si>
    <t>Insurance</t>
  </si>
  <si>
    <t>Title and Recording</t>
  </si>
  <si>
    <t>Total Construction Financing Costs</t>
  </si>
  <si>
    <t>Permanent Financing:</t>
  </si>
  <si>
    <t>Total Permanent Financing Costs</t>
  </si>
  <si>
    <t>Total Legal Fees</t>
  </si>
  <si>
    <t>Total Appraisal Costs:</t>
  </si>
  <si>
    <t>Reserves:</t>
  </si>
  <si>
    <t>Operating Reserves</t>
  </si>
  <si>
    <t>Replacement Reserves</t>
  </si>
  <si>
    <t>Vacancy Reserves</t>
  </si>
  <si>
    <t>Other - Reserve</t>
  </si>
  <si>
    <t>Total Reserve Costs</t>
  </si>
  <si>
    <t>Other:</t>
  </si>
  <si>
    <t>TCAC Applic/Monitoring Fees</t>
  </si>
  <si>
    <t>Environmental Studies</t>
  </si>
  <si>
    <t>Local Permit Fees</t>
  </si>
  <si>
    <t>Physical Needs Assessment</t>
  </si>
  <si>
    <t>Marketing</t>
  </si>
  <si>
    <t>Relocation Expenses</t>
  </si>
  <si>
    <t>Furnishings</t>
  </si>
  <si>
    <t>Market Study</t>
  </si>
  <si>
    <t>Other - General/Admin. (Audit)</t>
  </si>
  <si>
    <t>Total Other Costs</t>
  </si>
  <si>
    <t>Total Soft Cost Contingency</t>
  </si>
  <si>
    <t>Total Developer Fee</t>
  </si>
  <si>
    <t>Total Outside Const Manager</t>
  </si>
  <si>
    <t>Total Outside Const Inspector</t>
  </si>
  <si>
    <t>Commercial Costs:</t>
  </si>
  <si>
    <t>Construction</t>
  </si>
  <si>
    <t>Leasehold Improvements</t>
  </si>
  <si>
    <t>Total Commercial Costs</t>
  </si>
  <si>
    <t>TOTAL PROJECT COSTS</t>
  </si>
  <si>
    <t>7b. Annual Operating Budget</t>
  </si>
  <si>
    <t xml:space="preserve"># Residential Units = </t>
  </si>
  <si>
    <t xml:space="preserve"># Commercial Units = </t>
  </si>
  <si>
    <t xml:space="preserve">Residential </t>
  </si>
  <si>
    <t>TOTAL</t>
  </si>
  <si>
    <t>Annual</t>
  </si>
  <si>
    <t>Per Unit</t>
  </si>
  <si>
    <t>% of</t>
  </si>
  <si>
    <t xml:space="preserve">Annual </t>
  </si>
  <si>
    <t>Expense</t>
  </si>
  <si>
    <t>Budget</t>
  </si>
  <si>
    <t>TOTAL RENTING/ADVERTISING</t>
  </si>
  <si>
    <t>ADMINISTRATION</t>
  </si>
  <si>
    <t xml:space="preserve">    Office</t>
  </si>
  <si>
    <t xml:space="preserve">    Miscellaneous Admin.</t>
  </si>
  <si>
    <t>TOTAL ADMINISTRATION</t>
  </si>
  <si>
    <t xml:space="preserve">TOTAL MANAGEMENT </t>
  </si>
  <si>
    <t>OPERATING</t>
  </si>
  <si>
    <t xml:space="preserve"> Utilities</t>
  </si>
  <si>
    <t xml:space="preserve">    Miscellaneous Operating</t>
  </si>
  <si>
    <t>TOTAL OPERATING</t>
  </si>
  <si>
    <t>MAINTENANCE</t>
  </si>
  <si>
    <t xml:space="preserve">    Security</t>
  </si>
  <si>
    <t xml:space="preserve">    Miscellaneous Maintenance</t>
  </si>
  <si>
    <t>TOTAL MAINTENANCE</t>
  </si>
  <si>
    <t>SALARIES AND BENEFITS</t>
  </si>
  <si>
    <t xml:space="preserve">    Office Salaries</t>
  </si>
  <si>
    <t xml:space="preserve">    Maintenance Salaries</t>
  </si>
  <si>
    <t xml:space="preserve">    Payroll Taxes &amp; Benefits</t>
  </si>
  <si>
    <t>TOTAL SALARIES &amp; BENEFITS</t>
  </si>
  <si>
    <t>TAXES AND INSURANCE</t>
  </si>
  <si>
    <t xml:space="preserve">    Real Estate Taxes</t>
  </si>
  <si>
    <t xml:space="preserve">    Insurance (includes earthquake)</t>
  </si>
  <si>
    <t xml:space="preserve">    Miscellaneous Taxes &amp; Insur.</t>
  </si>
  <si>
    <t>TOTAL TAXES &amp; INSURANCE</t>
  </si>
  <si>
    <t xml:space="preserve">RESERVES </t>
  </si>
  <si>
    <t xml:space="preserve">    Replacement Reserves</t>
  </si>
  <si>
    <t xml:space="preserve">    Operating Reserves</t>
  </si>
  <si>
    <t>TOTAL RESERVES &amp; OTHER COSTS</t>
  </si>
  <si>
    <t>TOTAL SOCIAL PROGRAMS - Outside Agency</t>
  </si>
  <si>
    <t>NON-INFLATING EXPENSES</t>
  </si>
  <si>
    <t>TOTAL NON-INFLATING EXPENSES</t>
  </si>
  <si>
    <t>TOTAL OPERATING EXPENSES</t>
  </si>
  <si>
    <t>7c. Proforma Cash Flow</t>
  </si>
  <si>
    <t>assume a 20-year holding period</t>
  </si>
  <si>
    <t xml:space="preserve">Income Inflator %     </t>
  </si>
  <si>
    <t xml:space="preserve">Expense Inflator %   </t>
  </si>
  <si>
    <t>Vacancy Rate %</t>
  </si>
  <si>
    <t>YEAR</t>
  </si>
  <si>
    <t>_</t>
  </si>
  <si>
    <t>Revenues</t>
  </si>
  <si>
    <t>Gross Residential Rent</t>
  </si>
  <si>
    <t>-Utilities Paid by Tenants</t>
  </si>
  <si>
    <t>-Vacancy</t>
  </si>
  <si>
    <t>+ Other Income</t>
  </si>
  <si>
    <t>= Residential income</t>
  </si>
  <si>
    <t>Gross Commercial Rent</t>
  </si>
  <si>
    <t>+ Tenant Contributions</t>
  </si>
  <si>
    <t>= Commercial Rent</t>
  </si>
  <si>
    <t>- Commercial Vacancy</t>
  </si>
  <si>
    <t>=Commercial Income</t>
  </si>
  <si>
    <t>+Other Income</t>
  </si>
  <si>
    <t>= Effective Gross income</t>
  </si>
  <si>
    <t>Operating Expenses (inflating)</t>
  </si>
  <si>
    <t>Operating Expenses (non-inflating)</t>
  </si>
  <si>
    <t>= Net Operating Income</t>
  </si>
  <si>
    <t>- Debt Service (p+i)  bank loan</t>
  </si>
  <si>
    <t>- Debt Service (p + i) amort loan</t>
  </si>
  <si>
    <t>- Interest Only Loan Payments</t>
  </si>
  <si>
    <t>- Debt Service cash flow loan</t>
  </si>
  <si>
    <t>- Payment of Deferred Developer Fee</t>
  </si>
  <si>
    <t>-  Other</t>
  </si>
  <si>
    <t>- Residual Receipts - Berkeley HTF Loan</t>
  </si>
  <si>
    <t>- Residual Receipts - State or Other Loan</t>
  </si>
  <si>
    <t>Cash Flow Available for Distribution</t>
  </si>
  <si>
    <t>Debt Coverage Ratio- Payable Loans</t>
  </si>
  <si>
    <t>Debt Coverage Ratio- All loans</t>
  </si>
  <si>
    <t>Balloon Loan Payment</t>
  </si>
  <si>
    <t>AMORTIZING LOANS</t>
  </si>
  <si>
    <t>Name of Loan:</t>
  </si>
  <si>
    <t>LOAN AMT</t>
  </si>
  <si>
    <t>INTEREST RATE</t>
  </si>
  <si>
    <t>TERM in YRS</t>
  </si>
  <si>
    <t>P &amp; I</t>
  </si>
  <si>
    <t xml:space="preserve">INTEREST </t>
  </si>
  <si>
    <t>PRINCIPAL</t>
  </si>
  <si>
    <t>REMAINING PRINCIPAL</t>
  </si>
  <si>
    <t>TERM</t>
  </si>
  <si>
    <t xml:space="preserve">P &amp; I </t>
  </si>
  <si>
    <t>INTEREST ONLY LOANS</t>
  </si>
  <si>
    <t>Name of Loan</t>
  </si>
  <si>
    <t>RESIDUAL RECEIPTS LOANS</t>
  </si>
  <si>
    <t xml:space="preserve">Name of Loan </t>
  </si>
  <si>
    <t>City of Berkeley Loan</t>
  </si>
  <si>
    <t>LOAN AMOUNT</t>
  </si>
  <si>
    <t>% RESIDUAL RECEIPTS</t>
  </si>
  <si>
    <t>RR PAYMENT</t>
  </si>
  <si>
    <t>ACCRUED INTEREST</t>
  </si>
  <si>
    <t>INTEREST</t>
  </si>
  <si>
    <t>CASH FLOW LOAN</t>
  </si>
  <si>
    <t>% OF CASH FLOW</t>
  </si>
  <si>
    <t>CF PAYMENT</t>
  </si>
  <si>
    <t>Project Summary</t>
  </si>
  <si>
    <t>Applicant</t>
  </si>
  <si>
    <t>Proposed Housing Activity</t>
  </si>
  <si>
    <t>Occupancy Type(s)</t>
  </si>
  <si>
    <t># Units</t>
  </si>
  <si>
    <t># bedrooms</t>
  </si>
  <si>
    <t>Unit Mix - Affordability</t>
  </si>
  <si>
    <t>up to 30% AMI</t>
  </si>
  <si>
    <t>31-60% AMI</t>
  </si>
  <si>
    <t>60-80% AMI</t>
  </si>
  <si>
    <t>80-120% AMI</t>
  </si>
  <si>
    <t>Market Rate</t>
  </si>
  <si>
    <t>Manager's Unit</t>
  </si>
  <si>
    <t>Total Units</t>
  </si>
  <si>
    <t>% of units under 60% AMI</t>
  </si>
  <si>
    <t>% of units under 30% AMI</t>
  </si>
  <si>
    <t>Current HTF Request - Development</t>
  </si>
  <si>
    <t>HTF Request Per Afford. Unit</t>
  </si>
  <si>
    <t>HTF as % of TDC</t>
  </si>
  <si>
    <t>Current HTF Request - Operating</t>
  </si>
  <si>
    <t>Annual Subsidy</t>
  </si>
  <si>
    <t>Per Unit Subsidy (assumes 10 units)</t>
  </si>
  <si>
    <t>Prior HTF Funding</t>
  </si>
  <si>
    <t>Total HTF Funding</t>
  </si>
  <si>
    <t>Total HTF Per Afford. Unit</t>
  </si>
  <si>
    <t>Total HTF as % of TDC</t>
  </si>
  <si>
    <t>Total Development Cost (TDC)</t>
  </si>
  <si>
    <t>TDC Per Unit (Total Units)</t>
  </si>
  <si>
    <t>Constr. Hard Cost Per SF</t>
  </si>
  <si>
    <t>Site Size (SF)</t>
  </si>
  <si>
    <t>Site Size (Acres)</t>
  </si>
  <si>
    <t>Density</t>
  </si>
  <si>
    <t>Building SF</t>
  </si>
  <si>
    <t>Commercial SF</t>
  </si>
  <si>
    <t>Tax Credit Project?</t>
  </si>
  <si>
    <t>Proposed Financing:</t>
  </si>
  <si>
    <t>Total Non-City Financing:</t>
  </si>
  <si>
    <t>Estimated Construction Start</t>
  </si>
  <si>
    <t>Estimated Project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</si>
</sst>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0.0%"/>
    <numFmt numFmtId="166" formatCode="_(* #,##0_);_(* \(#,##0\);_(* &quot;-&quot;??_);_(@_)"/>
    <numFmt numFmtId="167" formatCode="&quot;$&quot;#,##0"/>
  </numFmts>
  <fonts count="35">
    <font>
      <sz val="10"/>
      <name val="Arial"/>
    </font>
    <font>
      <sz val="12"/>
      <name val="Arial MT"/>
    </font>
    <font>
      <u/>
      <sz val="12"/>
      <name val="Arial MT"/>
    </font>
    <font>
      <sz val="10"/>
      <name val="Arial"/>
      <family val="2"/>
    </font>
    <font>
      <sz val="12"/>
      <name val="Arial"/>
      <family val="2"/>
    </font>
    <font>
      <b/>
      <u/>
      <sz val="12"/>
      <name val="Arial"/>
      <family val="2"/>
    </font>
    <font>
      <b/>
      <sz val="12"/>
      <name val="Arial"/>
      <family val="2"/>
    </font>
    <font>
      <u/>
      <sz val="12"/>
      <name val="Arial"/>
      <family val="2"/>
    </font>
    <font>
      <sz val="12"/>
      <color indexed="8"/>
      <name val="Arial"/>
      <family val="2"/>
    </font>
    <font>
      <sz val="12"/>
      <color indexed="48"/>
      <name val="Arial"/>
      <family val="2"/>
    </font>
    <font>
      <b/>
      <sz val="12"/>
      <color indexed="8"/>
      <name val="Arial"/>
      <family val="2"/>
    </font>
    <font>
      <u/>
      <sz val="12"/>
      <color indexed="8"/>
      <name val="Arial"/>
      <family val="2"/>
    </font>
    <font>
      <sz val="10"/>
      <name val="Arial"/>
      <family val="2"/>
    </font>
    <font>
      <b/>
      <sz val="12"/>
      <color indexed="8"/>
      <name val="Times New Roman"/>
      <family val="1"/>
    </font>
    <font>
      <sz val="7"/>
      <name val="Times New Roman"/>
      <family val="1"/>
    </font>
    <font>
      <sz val="14"/>
      <name val="Arial"/>
      <family val="2"/>
    </font>
    <font>
      <b/>
      <sz val="14"/>
      <name val="Arial"/>
      <family val="2"/>
    </font>
    <font>
      <sz val="12"/>
      <name val="Arial"/>
      <family val="1"/>
    </font>
    <font>
      <sz val="12"/>
      <name val="Symbol"/>
      <family val="1"/>
      <charset val="2"/>
    </font>
    <font>
      <b/>
      <sz val="14"/>
      <color indexed="8"/>
      <name val="Arial"/>
      <family val="2"/>
    </font>
    <font>
      <sz val="11"/>
      <name val="Arial"/>
      <family val="2"/>
    </font>
    <font>
      <b/>
      <sz val="12"/>
      <name val="Arial MT"/>
    </font>
    <font>
      <sz val="12"/>
      <color indexed="81"/>
      <name val="Arial"/>
      <family val="2"/>
    </font>
    <font>
      <u/>
      <sz val="12"/>
      <color indexed="81"/>
      <name val="Arial"/>
      <family val="2"/>
    </font>
    <font>
      <sz val="9"/>
      <color indexed="81"/>
      <name val="Tahoma"/>
      <family val="2"/>
    </font>
    <font>
      <b/>
      <sz val="12"/>
      <color indexed="81"/>
      <name val="Arial"/>
      <family val="2"/>
    </font>
    <font>
      <sz val="12"/>
      <color indexed="81"/>
      <name val="Tahoma"/>
      <family val="2"/>
    </font>
    <font>
      <b/>
      <sz val="12"/>
      <color rgb="FF000000"/>
      <name val="Arial"/>
      <family val="2"/>
    </font>
    <font>
      <sz val="12"/>
      <color theme="1"/>
      <name val="Arial"/>
      <family val="2"/>
    </font>
    <font>
      <sz val="12"/>
      <color rgb="FF000000"/>
      <name val="Arial"/>
      <family val="2"/>
    </font>
    <font>
      <b/>
      <sz val="12"/>
      <color theme="1"/>
      <name val="Arial"/>
      <family val="2"/>
    </font>
    <font>
      <sz val="12"/>
      <color rgb="FFFF0000"/>
      <name val="Arial"/>
      <family val="2"/>
    </font>
    <font>
      <b/>
      <sz val="14"/>
      <color theme="1"/>
      <name val="Arial"/>
      <family val="2"/>
    </font>
    <font>
      <sz val="10"/>
      <color rgb="FFFF0000"/>
      <name val="Arial"/>
      <family val="2"/>
    </font>
    <font>
      <b/>
      <sz val="12"/>
      <color rgb="FFFF0000"/>
      <name val="Arial"/>
      <family val="2"/>
    </font>
  </fonts>
  <fills count="9">
    <fill>
      <patternFill patternType="none"/>
    </fill>
    <fill>
      <patternFill patternType="gray125"/>
    </fill>
    <fill>
      <patternFill patternType="solid">
        <fgColor rgb="FFC0C0C0"/>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1" fillId="0" borderId="0"/>
    <xf numFmtId="9" fontId="12" fillId="0" borderId="0" applyFont="0" applyFill="0" applyBorder="0" applyAlignment="0" applyProtection="0"/>
  </cellStyleXfs>
  <cellXfs count="365">
    <xf numFmtId="0" fontId="0" fillId="0" borderId="0" xfId="0"/>
    <xf numFmtId="0" fontId="4" fillId="0" borderId="0" xfId="0" applyFont="1"/>
    <xf numFmtId="0" fontId="4" fillId="0" borderId="0" xfId="0" applyFont="1" applyFill="1"/>
    <xf numFmtId="0" fontId="27" fillId="2" borderId="1" xfId="0" applyFont="1" applyFill="1" applyBorder="1" applyAlignment="1">
      <alignment horizontal="center" vertical="center" wrapText="1"/>
    </xf>
    <xf numFmtId="0" fontId="4" fillId="0" borderId="0" xfId="0" applyFont="1" applyProtection="1"/>
    <xf numFmtId="166" fontId="28" fillId="3" borderId="2" xfId="1" applyNumberFormat="1" applyFont="1" applyFill="1" applyBorder="1" applyProtection="1">
      <protection locked="0"/>
    </xf>
    <xf numFmtId="0" fontId="29" fillId="3" borderId="2" xfId="0" applyFont="1" applyFill="1" applyBorder="1" applyAlignment="1" applyProtection="1">
      <alignment vertical="center" wrapText="1"/>
      <protection locked="0"/>
    </xf>
    <xf numFmtId="0" fontId="29" fillId="3" borderId="2" xfId="0" applyFont="1" applyFill="1" applyBorder="1" applyAlignment="1" applyProtection="1">
      <alignment horizontal="justify" vertical="center" wrapText="1"/>
      <protection locked="0"/>
    </xf>
    <xf numFmtId="0" fontId="4" fillId="3" borderId="2" xfId="0" applyFont="1" applyFill="1" applyBorder="1" applyProtection="1">
      <protection locked="0"/>
    </xf>
    <xf numFmtId="166" fontId="4" fillId="3" borderId="2" xfId="1" applyNumberFormat="1" applyFont="1" applyFill="1" applyBorder="1" applyProtection="1">
      <protection locked="0"/>
    </xf>
    <xf numFmtId="165" fontId="4" fillId="3" borderId="2" xfId="3" applyNumberFormat="1" applyFont="1" applyFill="1" applyBorder="1" applyProtection="1">
      <protection locked="0"/>
    </xf>
    <xf numFmtId="165" fontId="4" fillId="3" borderId="2" xfId="3" applyNumberFormat="1" applyFont="1" applyFill="1" applyBorder="1" applyAlignment="1" applyProtection="1">
      <alignment horizontal="right" indent="1"/>
      <protection locked="0"/>
    </xf>
    <xf numFmtId="3" fontId="11" fillId="3" borderId="2" xfId="2" applyNumberFormat="1" applyFont="1" applyFill="1" applyBorder="1" applyAlignment="1" applyProtection="1">
      <alignment horizontal="right" indent="1"/>
      <protection locked="0"/>
    </xf>
    <xf numFmtId="37" fontId="8" fillId="3" borderId="2" xfId="2" applyNumberFormat="1" applyFont="1" applyFill="1" applyBorder="1" applyAlignment="1" applyProtection="1">
      <alignment horizontal="right" indent="1"/>
      <protection locked="0"/>
    </xf>
    <xf numFmtId="37" fontId="8" fillId="3" borderId="3" xfId="2" applyNumberFormat="1" applyFont="1" applyFill="1" applyBorder="1" applyProtection="1">
      <protection locked="0"/>
    </xf>
    <xf numFmtId="10" fontId="8" fillId="3" borderId="2" xfId="2" applyNumberFormat="1" applyFont="1" applyFill="1" applyBorder="1" applyProtection="1">
      <protection locked="0"/>
    </xf>
    <xf numFmtId="37" fontId="8" fillId="3" borderId="2" xfId="2" applyNumberFormat="1" applyFont="1" applyFill="1" applyBorder="1" applyProtection="1">
      <protection locked="0"/>
    </xf>
    <xf numFmtId="3" fontId="8" fillId="3" borderId="2" xfId="2" applyNumberFormat="1" applyFont="1" applyFill="1" applyBorder="1" applyProtection="1">
      <protection locked="0"/>
    </xf>
    <xf numFmtId="0" fontId="8" fillId="3" borderId="2" xfId="2" applyNumberFormat="1" applyFont="1" applyFill="1" applyBorder="1" applyAlignment="1" applyProtection="1">
      <alignment horizontal="right"/>
      <protection locked="0"/>
    </xf>
    <xf numFmtId="0" fontId="6" fillId="3" borderId="1"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6" fillId="4" borderId="0" xfId="0" applyFont="1" applyFill="1"/>
    <xf numFmtId="0" fontId="4" fillId="4" borderId="0" xfId="0" applyFont="1" applyFill="1"/>
    <xf numFmtId="0" fontId="30" fillId="4" borderId="0" xfId="0" applyFont="1" applyFill="1" applyAlignment="1"/>
    <xf numFmtId="0" fontId="28" fillId="4" borderId="0" xfId="0" applyFont="1" applyFill="1"/>
    <xf numFmtId="0" fontId="4" fillId="4" borderId="0" xfId="0" applyFont="1" applyFill="1" applyAlignment="1">
      <alignment horizontal="left" indent="2"/>
    </xf>
    <xf numFmtId="0" fontId="30" fillId="4" borderId="0" xfId="0" applyFont="1" applyFill="1"/>
    <xf numFmtId="0" fontId="4" fillId="4" borderId="0" xfId="0" applyFont="1" applyFill="1" applyAlignment="1">
      <alignment vertical="center" wrapText="1"/>
    </xf>
    <xf numFmtId="0" fontId="6" fillId="4" borderId="0" xfId="0" applyFont="1" applyFill="1" applyAlignment="1">
      <alignment wrapText="1"/>
    </xf>
    <xf numFmtId="0" fontId="4" fillId="3" borderId="2" xfId="0" applyFont="1" applyFill="1" applyBorder="1"/>
    <xf numFmtId="0" fontId="4" fillId="4" borderId="0" xfId="0" applyFont="1" applyFill="1" applyProtection="1"/>
    <xf numFmtId="0" fontId="28" fillId="4" borderId="0" xfId="0" applyFont="1" applyFill="1" applyProtection="1"/>
    <xf numFmtId="0" fontId="0" fillId="4" borderId="0" xfId="0" applyFill="1"/>
    <xf numFmtId="0" fontId="6" fillId="4" borderId="0" xfId="0" applyFont="1" applyFill="1" applyAlignment="1">
      <alignment horizontal="center"/>
    </xf>
    <xf numFmtId="0" fontId="4" fillId="4" borderId="0" xfId="0" applyFont="1" applyFill="1" applyBorder="1" applyProtection="1"/>
    <xf numFmtId="0" fontId="28" fillId="4" borderId="0" xfId="0" applyFont="1" applyFill="1" applyAlignment="1">
      <alignment wrapText="1"/>
    </xf>
    <xf numFmtId="0" fontId="28" fillId="4" borderId="0" xfId="0" applyFont="1" applyFill="1" applyAlignment="1">
      <alignment horizontal="left" wrapText="1"/>
    </xf>
    <xf numFmtId="0" fontId="28" fillId="4" borderId="0" xfId="0" applyFont="1" applyFill="1" applyBorder="1"/>
    <xf numFmtId="0" fontId="4" fillId="4" borderId="0" xfId="0" applyFont="1" applyFill="1" applyBorder="1"/>
    <xf numFmtId="0" fontId="28" fillId="4" borderId="0" xfId="0" applyFont="1" applyFill="1" applyBorder="1" applyProtection="1">
      <protection locked="0"/>
    </xf>
    <xf numFmtId="0" fontId="28" fillId="3" borderId="4" xfId="0" applyFont="1" applyFill="1" applyBorder="1" applyProtection="1">
      <protection locked="0"/>
    </xf>
    <xf numFmtId="0" fontId="28" fillId="3" borderId="5" xfId="0" applyFont="1" applyFill="1" applyBorder="1" applyProtection="1">
      <protection locked="0"/>
    </xf>
    <xf numFmtId="0" fontId="28" fillId="3" borderId="6" xfId="0" applyFont="1" applyFill="1" applyBorder="1" applyProtection="1">
      <protection locked="0"/>
    </xf>
    <xf numFmtId="0" fontId="28" fillId="3" borderId="7" xfId="0" applyFont="1" applyFill="1" applyBorder="1" applyProtection="1">
      <protection locked="0"/>
    </xf>
    <xf numFmtId="0" fontId="28" fillId="3" borderId="8" xfId="0" applyFont="1" applyFill="1" applyBorder="1" applyProtection="1">
      <protection locked="0"/>
    </xf>
    <xf numFmtId="0" fontId="28" fillId="3" borderId="9" xfId="0" applyFont="1" applyFill="1" applyBorder="1" applyProtection="1">
      <protection locked="0"/>
    </xf>
    <xf numFmtId="0" fontId="28" fillId="3" borderId="1" xfId="0" applyFont="1" applyFill="1" applyBorder="1" applyProtection="1">
      <protection locked="0"/>
    </xf>
    <xf numFmtId="0" fontId="28" fillId="3" borderId="2" xfId="0" applyFont="1" applyFill="1" applyBorder="1" applyProtection="1">
      <protection locked="0"/>
    </xf>
    <xf numFmtId="0" fontId="28" fillId="3" borderId="10" xfId="0" applyFont="1" applyFill="1" applyBorder="1" applyProtection="1">
      <protection locked="0"/>
    </xf>
    <xf numFmtId="0" fontId="30" fillId="4" borderId="2" xfId="0" applyFont="1" applyFill="1" applyBorder="1" applyAlignment="1" applyProtection="1">
      <alignment wrapText="1"/>
    </xf>
    <xf numFmtId="0" fontId="30" fillId="4" borderId="0" xfId="0" applyFont="1" applyFill="1" applyBorder="1" applyAlignment="1" applyProtection="1">
      <alignment horizontal="center"/>
    </xf>
    <xf numFmtId="0" fontId="30" fillId="4" borderId="6" xfId="0" applyFont="1" applyFill="1" applyBorder="1" applyAlignment="1" applyProtection="1">
      <alignment wrapText="1"/>
    </xf>
    <xf numFmtId="0" fontId="30" fillId="4" borderId="9" xfId="0" applyFont="1" applyFill="1" applyBorder="1" applyAlignment="1" applyProtection="1">
      <alignment horizontal="center"/>
    </xf>
    <xf numFmtId="0" fontId="30" fillId="4" borderId="0" xfId="0" applyFont="1" applyFill="1" applyBorder="1" applyAlignment="1" applyProtection="1"/>
    <xf numFmtId="0" fontId="4" fillId="4" borderId="0" xfId="0" applyFont="1" applyFill="1" applyAlignment="1">
      <alignment horizontal="left" vertical="top"/>
    </xf>
    <xf numFmtId="0" fontId="6" fillId="4" borderId="0" xfId="0" quotePrefix="1" applyFont="1" applyFill="1" applyAlignment="1">
      <alignment horizontal="left" vertical="top"/>
    </xf>
    <xf numFmtId="0" fontId="4" fillId="4" borderId="0" xfId="0" applyFont="1" applyFill="1" applyAlignment="1">
      <alignment horizontal="left" indent="1"/>
    </xf>
    <xf numFmtId="0" fontId="4" fillId="4" borderId="0" xfId="0" applyFont="1" applyFill="1" applyAlignment="1">
      <alignment horizontal="left"/>
    </xf>
    <xf numFmtId="0" fontId="7" fillId="4" borderId="0" xfId="0" applyFont="1" applyFill="1" applyAlignment="1">
      <alignment horizontal="left"/>
    </xf>
    <xf numFmtId="0" fontId="4" fillId="4" borderId="0" xfId="0" applyFont="1" applyFill="1" applyAlignment="1">
      <alignment wrapText="1"/>
    </xf>
    <xf numFmtId="49" fontId="6" fillId="4" borderId="0" xfId="0" applyNumberFormat="1" applyFont="1" applyFill="1" applyAlignment="1">
      <alignment horizontal="left" vertical="top"/>
    </xf>
    <xf numFmtId="0" fontId="6" fillId="3" borderId="2" xfId="0" applyFont="1" applyFill="1" applyBorder="1"/>
    <xf numFmtId="166" fontId="4" fillId="4" borderId="0" xfId="1" applyNumberFormat="1" applyFont="1" applyFill="1"/>
    <xf numFmtId="43" fontId="4" fillId="4" borderId="0" xfId="1" applyFont="1" applyFill="1"/>
    <xf numFmtId="0" fontId="5" fillId="4" borderId="0" xfId="0" applyFont="1" applyFill="1"/>
    <xf numFmtId="0" fontId="5" fillId="4" borderId="0" xfId="0" applyFont="1" applyFill="1" applyAlignment="1">
      <alignment horizontal="left" vertical="top"/>
    </xf>
    <xf numFmtId="0" fontId="30" fillId="4" borderId="6" xfId="0" applyFont="1" applyFill="1" applyBorder="1" applyAlignment="1" applyProtection="1">
      <alignment horizontal="left" vertical="top" wrapText="1"/>
    </xf>
    <xf numFmtId="0" fontId="4" fillId="4" borderId="0" xfId="0" applyFont="1" applyFill="1" applyAlignment="1"/>
    <xf numFmtId="166" fontId="4" fillId="4" borderId="11" xfId="1" applyNumberFormat="1" applyFont="1" applyFill="1" applyBorder="1" applyProtection="1"/>
    <xf numFmtId="166" fontId="31" fillId="4" borderId="0" xfId="1" applyNumberFormat="1" applyFont="1" applyFill="1"/>
    <xf numFmtId="0" fontId="7" fillId="4" borderId="0" xfId="0" applyFont="1" applyFill="1"/>
    <xf numFmtId="0" fontId="4" fillId="4" borderId="2" xfId="0" applyFont="1" applyFill="1" applyBorder="1"/>
    <xf numFmtId="0" fontId="4" fillId="4" borderId="0" xfId="0" applyFont="1" applyFill="1" applyAlignment="1">
      <alignment vertical="top"/>
    </xf>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2" xfId="0" applyFont="1" applyFill="1" applyBorder="1"/>
    <xf numFmtId="0" fontId="6" fillId="4" borderId="0" xfId="0" applyFont="1" applyFill="1" applyAlignment="1">
      <alignment horizontal="right"/>
    </xf>
    <xf numFmtId="166" fontId="6" fillId="4" borderId="0" xfId="0" applyNumberFormat="1" applyFont="1" applyFill="1"/>
    <xf numFmtId="0" fontId="4" fillId="4" borderId="0" xfId="0" applyFont="1" applyFill="1" applyAlignment="1">
      <alignment horizontal="right" indent="1"/>
    </xf>
    <xf numFmtId="0" fontId="28" fillId="3" borderId="6" xfId="0" applyFont="1" applyFill="1" applyBorder="1" applyAlignment="1" applyProtection="1">
      <alignment horizontal="left" vertical="top" wrapText="1"/>
      <protection locked="0"/>
    </xf>
    <xf numFmtId="0" fontId="28" fillId="3" borderId="2" xfId="0" applyFont="1" applyFill="1" applyBorder="1" applyAlignment="1" applyProtection="1">
      <alignment horizontal="left" vertical="top" wrapText="1"/>
      <protection locked="0"/>
    </xf>
    <xf numFmtId="0" fontId="28" fillId="3" borderId="2" xfId="0" applyFont="1" applyFill="1" applyBorder="1" applyAlignment="1" applyProtection="1">
      <alignment wrapText="1"/>
      <protection locked="0"/>
    </xf>
    <xf numFmtId="0" fontId="15" fillId="4" borderId="0" xfId="0" applyFont="1" applyFill="1" applyProtection="1"/>
    <xf numFmtId="0" fontId="16" fillId="4" borderId="0" xfId="0" applyFont="1" applyFill="1" applyProtection="1"/>
    <xf numFmtId="0" fontId="30" fillId="4" borderId="0" xfId="0" applyFont="1" applyFill="1" applyAlignment="1" applyProtection="1">
      <alignment wrapText="1"/>
    </xf>
    <xf numFmtId="0" fontId="28" fillId="4" borderId="0" xfId="0" applyFont="1" applyFill="1" applyAlignment="1">
      <alignment horizontal="right" vertical="top"/>
    </xf>
    <xf numFmtId="0" fontId="4" fillId="4" borderId="0" xfId="0" applyFont="1" applyFill="1" applyAlignment="1">
      <alignment horizontal="center"/>
    </xf>
    <xf numFmtId="0" fontId="16" fillId="0" borderId="0" xfId="0" applyFont="1" applyFill="1"/>
    <xf numFmtId="0" fontId="4" fillId="4" borderId="0" xfId="0" applyFont="1" applyFill="1" applyAlignment="1">
      <alignment horizontal="left" vertical="top"/>
    </xf>
    <xf numFmtId="167" fontId="6" fillId="4" borderId="0" xfId="0" applyNumberFormat="1" applyFont="1" applyFill="1" applyAlignment="1">
      <alignment horizontal="center" vertical="center" wrapText="1"/>
    </xf>
    <xf numFmtId="0" fontId="16" fillId="4" borderId="0" xfId="0" applyFont="1" applyFill="1"/>
    <xf numFmtId="0" fontId="16" fillId="4" borderId="0" xfId="0" applyFont="1" applyFill="1" applyAlignment="1">
      <alignment vertical="top"/>
    </xf>
    <xf numFmtId="0" fontId="18" fillId="4" borderId="0" xfId="0" applyFont="1" applyFill="1" applyAlignment="1">
      <alignment horizontal="left" vertical="center" indent="6"/>
    </xf>
    <xf numFmtId="0" fontId="29" fillId="3" borderId="1" xfId="0" applyFont="1" applyFill="1" applyBorder="1" applyAlignment="1" applyProtection="1">
      <alignment vertical="center" wrapText="1"/>
      <protection locked="0"/>
    </xf>
    <xf numFmtId="0" fontId="29" fillId="4" borderId="0" xfId="0" applyFont="1" applyFill="1"/>
    <xf numFmtId="0" fontId="7" fillId="4" borderId="0" xfId="0" applyFont="1" applyFill="1" applyAlignment="1">
      <alignment horizontal="center"/>
    </xf>
    <xf numFmtId="0" fontId="5" fillId="4" borderId="0" xfId="0" applyFont="1" applyFill="1" applyBorder="1" applyAlignment="1">
      <alignment horizontal="center"/>
    </xf>
    <xf numFmtId="9" fontId="4" fillId="4" borderId="0" xfId="0" applyNumberFormat="1" applyFont="1" applyFill="1" applyAlignment="1">
      <alignment horizontal="center"/>
    </xf>
    <xf numFmtId="166" fontId="4" fillId="4" borderId="0" xfId="1" applyNumberFormat="1" applyFont="1" applyFill="1" applyBorder="1"/>
    <xf numFmtId="9" fontId="4" fillId="4" borderId="0" xfId="0" applyNumberFormat="1" applyFont="1" applyFill="1" applyBorder="1" applyAlignment="1">
      <alignment horizontal="center"/>
    </xf>
    <xf numFmtId="0" fontId="4" fillId="4" borderId="0" xfId="0" applyFont="1" applyFill="1" applyBorder="1" applyAlignment="1">
      <alignment horizontal="center"/>
    </xf>
    <xf numFmtId="0" fontId="4" fillId="5" borderId="0" xfId="0" applyFont="1" applyFill="1"/>
    <xf numFmtId="0" fontId="31" fillId="4" borderId="0" xfId="0" applyFont="1" applyFill="1"/>
    <xf numFmtId="0" fontId="28" fillId="4" borderId="0" xfId="0" applyNumberFormat="1" applyFont="1" applyFill="1" applyAlignment="1" applyProtection="1">
      <alignment horizontal="right" vertical="top"/>
    </xf>
    <xf numFmtId="0" fontId="4" fillId="4" borderId="0" xfId="0" applyFont="1" applyFill="1" applyAlignment="1">
      <alignment horizontal="right" vertical="top"/>
    </xf>
    <xf numFmtId="0" fontId="32" fillId="4" borderId="0" xfId="0" applyFont="1" applyFill="1" applyAlignment="1">
      <alignment vertical="top"/>
    </xf>
    <xf numFmtId="0" fontId="30" fillId="4" borderId="2" xfId="0" applyFont="1" applyFill="1" applyBorder="1" applyAlignment="1">
      <alignment horizontal="left" wrapText="1"/>
    </xf>
    <xf numFmtId="0" fontId="28" fillId="4" borderId="0" xfId="0" applyFont="1" applyFill="1" applyAlignment="1">
      <alignment vertical="top" wrapText="1"/>
    </xf>
    <xf numFmtId="0" fontId="32" fillId="4" borderId="0" xfId="0" applyFont="1" applyFill="1" applyAlignment="1">
      <alignment horizontal="left" vertical="top"/>
    </xf>
    <xf numFmtId="0" fontId="32" fillId="4" borderId="0" xfId="0" applyFont="1" applyFill="1" applyAlignment="1" applyProtection="1"/>
    <xf numFmtId="0" fontId="6" fillId="4" borderId="0" xfId="0" applyFont="1" applyFill="1" applyAlignment="1"/>
    <xf numFmtId="0" fontId="16" fillId="0" borderId="0" xfId="0" applyFont="1" applyFill="1" applyAlignment="1">
      <alignment horizontal="left"/>
    </xf>
    <xf numFmtId="0" fontId="4" fillId="0" borderId="0" xfId="0" applyFont="1" applyFill="1" applyAlignment="1">
      <alignment horizontal="right"/>
    </xf>
    <xf numFmtId="0" fontId="4" fillId="3" borderId="3" xfId="0" applyFont="1" applyFill="1" applyBorder="1"/>
    <xf numFmtId="0" fontId="6" fillId="3" borderId="1" xfId="0" applyFont="1" applyFill="1" applyBorder="1"/>
    <xf numFmtId="0" fontId="6" fillId="4" borderId="0" xfId="2" applyNumberFormat="1" applyFont="1" applyFill="1" applyAlignment="1">
      <alignment horizontal="left"/>
    </xf>
    <xf numFmtId="0" fontId="4" fillId="4" borderId="0" xfId="2" applyNumberFormat="1" applyFont="1" applyFill="1" applyAlignment="1">
      <alignment horizontal="left"/>
    </xf>
    <xf numFmtId="0" fontId="6" fillId="4" borderId="0" xfId="2" applyNumberFormat="1" applyFont="1" applyFill="1" applyAlignment="1">
      <alignment horizontal="right" indent="1"/>
    </xf>
    <xf numFmtId="0" fontId="6" fillId="4" borderId="2" xfId="2" applyNumberFormat="1" applyFont="1" applyFill="1" applyBorder="1" applyAlignment="1">
      <alignment horizontal="left" indent="2"/>
    </xf>
    <xf numFmtId="165" fontId="4" fillId="4" borderId="2" xfId="3" applyNumberFormat="1" applyFont="1" applyFill="1" applyBorder="1" applyProtection="1">
      <protection locked="0"/>
    </xf>
    <xf numFmtId="0" fontId="8" fillId="4" borderId="0" xfId="2" applyNumberFormat="1" applyFont="1" applyFill="1"/>
    <xf numFmtId="0" fontId="9" fillId="4" borderId="0" xfId="2" applyNumberFormat="1" applyFont="1" applyFill="1" applyAlignment="1">
      <alignment horizontal="right" indent="1"/>
    </xf>
    <xf numFmtId="0" fontId="8" fillId="4" borderId="0" xfId="2" applyNumberFormat="1" applyFont="1" applyFill="1" applyAlignment="1">
      <alignment horizontal="right" indent="1"/>
    </xf>
    <xf numFmtId="0" fontId="1" fillId="4" borderId="0" xfId="2" applyNumberFormat="1" applyFont="1" applyFill="1"/>
    <xf numFmtId="0" fontId="10" fillId="4" borderId="0" xfId="2" applyNumberFormat="1" applyFont="1" applyFill="1" applyAlignment="1">
      <alignment horizontal="right" indent="1"/>
    </xf>
    <xf numFmtId="0" fontId="10" fillId="4" borderId="0" xfId="2" applyNumberFormat="1" applyFont="1" applyFill="1"/>
    <xf numFmtId="0" fontId="8" fillId="4" borderId="0" xfId="2" applyNumberFormat="1" applyFont="1" applyFill="1" applyAlignment="1">
      <alignment horizontal="center"/>
    </xf>
    <xf numFmtId="0" fontId="8" fillId="4" borderId="0" xfId="2" quotePrefix="1" applyNumberFormat="1" applyFont="1" applyFill="1" applyAlignment="1">
      <alignment horizontal="fill"/>
    </xf>
    <xf numFmtId="0" fontId="8" fillId="4" borderId="0" xfId="2" quotePrefix="1" applyNumberFormat="1" applyFont="1" applyFill="1" applyAlignment="1"/>
    <xf numFmtId="0" fontId="10" fillId="4" borderId="0" xfId="2" applyNumberFormat="1" applyFont="1" applyFill="1" applyAlignment="1">
      <alignment horizontal="left"/>
    </xf>
    <xf numFmtId="3" fontId="8" fillId="4" borderId="0" xfId="2" applyNumberFormat="1" applyFont="1" applyFill="1"/>
    <xf numFmtId="3" fontId="8" fillId="4" borderId="0" xfId="2" applyNumberFormat="1" applyFont="1" applyFill="1" applyAlignment="1">
      <alignment horizontal="right" indent="1"/>
    </xf>
    <xf numFmtId="3" fontId="8" fillId="4" borderId="0" xfId="2" quotePrefix="1" applyNumberFormat="1" applyFont="1" applyFill="1" applyAlignment="1">
      <alignment horizontal="left"/>
    </xf>
    <xf numFmtId="3" fontId="11" fillId="4" borderId="0" xfId="2" applyNumberFormat="1" applyFont="1" applyFill="1"/>
    <xf numFmtId="3" fontId="11" fillId="4" borderId="0" xfId="2" applyNumberFormat="1" applyFont="1" applyFill="1" applyAlignment="1">
      <alignment horizontal="right" indent="1"/>
    </xf>
    <xf numFmtId="3" fontId="8" fillId="4" borderId="0" xfId="2" quotePrefix="1" applyNumberFormat="1" applyFont="1" applyFill="1"/>
    <xf numFmtId="0" fontId="4" fillId="4" borderId="0" xfId="0" applyNumberFormat="1" applyFont="1" applyFill="1" applyAlignment="1">
      <alignment horizontal="right" indent="1"/>
    </xf>
    <xf numFmtId="0" fontId="8" fillId="4" borderId="0" xfId="2" applyNumberFormat="1" applyFont="1" applyFill="1" applyAlignment="1">
      <alignment horizontal="left"/>
    </xf>
    <xf numFmtId="0" fontId="11" fillId="4" borderId="0" xfId="2" applyNumberFormat="1" applyFont="1" applyFill="1" applyAlignment="1">
      <alignment horizontal="left"/>
    </xf>
    <xf numFmtId="0" fontId="2" fillId="4" borderId="0" xfId="2" applyNumberFormat="1" applyFont="1" applyFill="1"/>
    <xf numFmtId="0" fontId="8" fillId="4" borderId="0" xfId="2" quotePrefix="1" applyNumberFormat="1" applyFont="1" applyFill="1" applyAlignment="1">
      <alignment horizontal="left"/>
    </xf>
    <xf numFmtId="0" fontId="11" fillId="4" borderId="0" xfId="2" quotePrefix="1" applyNumberFormat="1" applyFont="1" applyFill="1" applyAlignment="1">
      <alignment horizontal="left"/>
    </xf>
    <xf numFmtId="37" fontId="8" fillId="4" borderId="0" xfId="2" applyNumberFormat="1" applyFont="1" applyFill="1" applyAlignment="1">
      <alignment horizontal="right" indent="1"/>
    </xf>
    <xf numFmtId="37" fontId="8" fillId="4" borderId="0" xfId="2" applyNumberFormat="1" applyFont="1" applyFill="1"/>
    <xf numFmtId="0" fontId="8" fillId="4" borderId="0" xfId="2" applyNumberFormat="1" applyFont="1" applyFill="1" applyAlignment="1">
      <alignment horizontal="fill"/>
    </xf>
    <xf numFmtId="0" fontId="8" fillId="4" borderId="0" xfId="2" quotePrefix="1" applyNumberFormat="1" applyFont="1" applyFill="1" applyAlignment="1">
      <alignment horizontal="right" indent="1"/>
    </xf>
    <xf numFmtId="0" fontId="4" fillId="4" borderId="0" xfId="0" applyNumberFormat="1" applyFont="1" applyFill="1"/>
    <xf numFmtId="0" fontId="8" fillId="4" borderId="0" xfId="2" quotePrefix="1" applyNumberFormat="1" applyFont="1" applyFill="1"/>
    <xf numFmtId="3" fontId="8" fillId="4" borderId="0" xfId="0" applyNumberFormat="1" applyFont="1" applyFill="1" applyProtection="1">
      <protection locked="0"/>
    </xf>
    <xf numFmtId="2" fontId="8" fillId="4" borderId="0" xfId="2" applyNumberFormat="1" applyFont="1" applyFill="1" applyAlignment="1">
      <alignment horizontal="right" indent="1"/>
    </xf>
    <xf numFmtId="2" fontId="8" fillId="4" borderId="0" xfId="2" applyNumberFormat="1" applyFont="1" applyFill="1"/>
    <xf numFmtId="0" fontId="8" fillId="4" borderId="0" xfId="2" quotePrefix="1" applyNumberFormat="1" applyFont="1" applyFill="1" applyBorder="1" applyAlignment="1">
      <alignment horizontal="right" indent="1"/>
    </xf>
    <xf numFmtId="0" fontId="8" fillId="4" borderId="0" xfId="2" quotePrefix="1" applyNumberFormat="1" applyFont="1" applyFill="1" applyBorder="1" applyAlignment="1">
      <alignment horizontal="fill"/>
    </xf>
    <xf numFmtId="0" fontId="1" fillId="4" borderId="0" xfId="2" applyNumberFormat="1" applyFont="1" applyFill="1" applyBorder="1"/>
    <xf numFmtId="37" fontId="8" fillId="4" borderId="0" xfId="2" applyNumberFormat="1" applyFont="1" applyFill="1" applyAlignment="1"/>
    <xf numFmtId="0" fontId="10" fillId="4" borderId="0" xfId="2" quotePrefix="1" applyNumberFormat="1" applyFont="1" applyFill="1" applyAlignment="1">
      <alignment horizontal="fill"/>
    </xf>
    <xf numFmtId="10" fontId="8" fillId="4" borderId="0" xfId="2" applyNumberFormat="1" applyFont="1" applyFill="1" applyAlignment="1">
      <alignment horizontal="right" indent="1"/>
    </xf>
    <xf numFmtId="37" fontId="10" fillId="4" borderId="0" xfId="2" applyNumberFormat="1" applyFont="1" applyFill="1"/>
    <xf numFmtId="10" fontId="8" fillId="4" borderId="0" xfId="2" applyNumberFormat="1" applyFont="1" applyFill="1"/>
    <xf numFmtId="37" fontId="1" fillId="4" borderId="0" xfId="0" applyNumberFormat="1" applyFont="1" applyFill="1" applyAlignment="1">
      <alignment horizontal="right" indent="1"/>
    </xf>
    <xf numFmtId="37" fontId="1" fillId="4" borderId="0" xfId="0" applyNumberFormat="1" applyFont="1" applyFill="1"/>
    <xf numFmtId="0" fontId="4" fillId="4" borderId="0" xfId="2" applyNumberFormat="1" applyFont="1" applyFill="1"/>
    <xf numFmtId="0" fontId="4" fillId="4" borderId="0" xfId="2" applyNumberFormat="1" applyFont="1" applyFill="1" applyAlignment="1">
      <alignment horizontal="right" indent="1"/>
    </xf>
    <xf numFmtId="10" fontId="4" fillId="4" borderId="0" xfId="2" applyNumberFormat="1" applyFont="1" applyFill="1" applyAlignment="1">
      <alignment horizontal="right" indent="1"/>
    </xf>
    <xf numFmtId="10" fontId="4" fillId="4" borderId="0" xfId="2" applyNumberFormat="1" applyFont="1" applyFill="1"/>
    <xf numFmtId="3" fontId="4" fillId="4" borderId="0" xfId="2" applyNumberFormat="1" applyFont="1" applyFill="1" applyAlignment="1">
      <alignment horizontal="right" indent="1"/>
    </xf>
    <xf numFmtId="3" fontId="4" fillId="4" borderId="0" xfId="2" applyNumberFormat="1" applyFont="1" applyFill="1"/>
    <xf numFmtId="0" fontId="1" fillId="4" borderId="0" xfId="2" applyNumberFormat="1" applyFont="1" applyFill="1" applyAlignment="1">
      <alignment horizontal="right" indent="1"/>
    </xf>
    <xf numFmtId="0" fontId="6" fillId="4" borderId="0" xfId="0" applyFont="1" applyFill="1" applyAlignment="1">
      <alignment horizontal="right" vertical="center" wrapText="1"/>
    </xf>
    <xf numFmtId="0" fontId="30" fillId="4" borderId="0" xfId="0" applyFont="1" applyFill="1" applyAlignment="1" applyProtection="1"/>
    <xf numFmtId="0" fontId="6" fillId="4" borderId="0" xfId="0" applyFont="1" applyFill="1" applyBorder="1"/>
    <xf numFmtId="9" fontId="6" fillId="4" borderId="0" xfId="0" applyNumberFormat="1" applyFont="1" applyFill="1" applyBorder="1" applyAlignment="1">
      <alignment horizontal="center"/>
    </xf>
    <xf numFmtId="0" fontId="4" fillId="4" borderId="0" xfId="0" applyFont="1" applyFill="1" applyAlignment="1">
      <alignment vertical="center"/>
    </xf>
    <xf numFmtId="0" fontId="4" fillId="3" borderId="2" xfId="0" applyFont="1" applyFill="1" applyBorder="1" applyAlignment="1" applyProtection="1">
      <alignment wrapText="1"/>
      <protection locked="0"/>
    </xf>
    <xf numFmtId="0" fontId="4" fillId="3" borderId="2" xfId="0" applyFont="1" applyFill="1" applyBorder="1" applyAlignment="1" applyProtection="1">
      <alignment horizontal="center" wrapText="1"/>
      <protection locked="0"/>
    </xf>
    <xf numFmtId="0" fontId="6" fillId="4" borderId="0" xfId="0" applyFont="1" applyFill="1" applyProtection="1"/>
    <xf numFmtId="0" fontId="4" fillId="4" borderId="0" xfId="0" applyFont="1" applyFill="1" applyAlignment="1" applyProtection="1">
      <alignment horizontal="right"/>
    </xf>
    <xf numFmtId="0" fontId="4" fillId="3" borderId="2" xfId="0" applyFont="1" applyFill="1" applyBorder="1" applyProtection="1"/>
    <xf numFmtId="0" fontId="6" fillId="3" borderId="2" xfId="0" applyFont="1" applyFill="1" applyBorder="1" applyProtection="1"/>
    <xf numFmtId="0" fontId="15" fillId="4" borderId="0" xfId="0" applyFont="1" applyFill="1"/>
    <xf numFmtId="0" fontId="15" fillId="4" borderId="0" xfId="0" applyFont="1" applyFill="1" applyAlignment="1"/>
    <xf numFmtId="0" fontId="6" fillId="4" borderId="0" xfId="0" applyFont="1" applyFill="1" applyAlignment="1">
      <alignment horizontal="left" vertical="top"/>
    </xf>
    <xf numFmtId="0" fontId="4" fillId="4" borderId="0" xfId="0" applyFont="1" applyFill="1" applyBorder="1" applyAlignment="1">
      <alignment horizontal="left"/>
    </xf>
    <xf numFmtId="0" fontId="33" fillId="4" borderId="0" xfId="0" applyFont="1" applyFill="1" applyAlignment="1">
      <alignment vertical="center" wrapText="1"/>
    </xf>
    <xf numFmtId="0" fontId="4" fillId="4" borderId="11" xfId="0" applyFont="1" applyFill="1" applyBorder="1" applyAlignment="1">
      <alignment wrapText="1"/>
    </xf>
    <xf numFmtId="1" fontId="4" fillId="3" borderId="2" xfId="0" applyNumberFormat="1" applyFont="1" applyFill="1" applyBorder="1" applyProtection="1">
      <protection locked="0"/>
    </xf>
    <xf numFmtId="43" fontId="6" fillId="4" borderId="0" xfId="1" applyFont="1" applyFill="1"/>
    <xf numFmtId="164" fontId="6" fillId="4" borderId="0" xfId="0" applyNumberFormat="1" applyFont="1" applyFill="1"/>
    <xf numFmtId="9" fontId="6" fillId="4" borderId="0" xfId="0" applyNumberFormat="1" applyFont="1" applyFill="1" applyAlignment="1">
      <alignment horizontal="center"/>
    </xf>
    <xf numFmtId="164" fontId="4" fillId="0" borderId="0" xfId="0" applyNumberFormat="1" applyFont="1"/>
    <xf numFmtId="164" fontId="4" fillId="4" borderId="0" xfId="0" applyNumberFormat="1" applyFont="1" applyFill="1"/>
    <xf numFmtId="0" fontId="6" fillId="4" borderId="0" xfId="0" applyFont="1" applyFill="1" applyBorder="1" applyAlignment="1">
      <alignment horizontal="center"/>
    </xf>
    <xf numFmtId="166" fontId="4" fillId="4" borderId="0" xfId="1" applyNumberFormat="1" applyFont="1" applyFill="1" applyAlignment="1">
      <alignment horizontal="center"/>
    </xf>
    <xf numFmtId="0" fontId="4" fillId="4" borderId="0" xfId="0" applyFont="1" applyFill="1" applyAlignment="1">
      <alignment horizontal="left" indent="4"/>
    </xf>
    <xf numFmtId="166" fontId="4" fillId="4" borderId="0" xfId="0" applyNumberFormat="1" applyFont="1" applyFill="1"/>
    <xf numFmtId="9" fontId="4" fillId="4" borderId="0" xfId="0" applyNumberFormat="1" applyFont="1" applyFill="1"/>
    <xf numFmtId="3" fontId="8" fillId="3" borderId="2" xfId="0" applyNumberFormat="1" applyFont="1" applyFill="1" applyBorder="1" applyAlignment="1" applyProtection="1">
      <alignment horizontal="center"/>
      <protection locked="0"/>
    </xf>
    <xf numFmtId="166" fontId="8" fillId="3" borderId="2" xfId="1" applyNumberFormat="1" applyFont="1" applyFill="1" applyBorder="1" applyAlignment="1" applyProtection="1">
      <alignment horizontal="center"/>
      <protection locked="0"/>
    </xf>
    <xf numFmtId="3" fontId="21" fillId="0" borderId="2" xfId="0" applyNumberFormat="1" applyFont="1" applyBorder="1" applyAlignment="1">
      <alignment horizontal="center"/>
    </xf>
    <xf numFmtId="166" fontId="4" fillId="3" borderId="2" xfId="0" applyNumberFormat="1" applyFont="1" applyFill="1" applyBorder="1" applyProtection="1">
      <protection locked="0"/>
    </xf>
    <xf numFmtId="0" fontId="34" fillId="4" borderId="0" xfId="0" applyFont="1" applyFill="1" applyAlignment="1">
      <alignment horizontal="left" vertical="top" wrapText="1"/>
    </xf>
    <xf numFmtId="0" fontId="6" fillId="5" borderId="1" xfId="0"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8" fillId="5" borderId="0" xfId="2" applyNumberFormat="1" applyFont="1" applyFill="1"/>
    <xf numFmtId="0" fontId="10" fillId="5" borderId="0" xfId="2" applyNumberFormat="1" applyFont="1" applyFill="1"/>
    <xf numFmtId="165" fontId="4" fillId="0" borderId="2" xfId="3" applyNumberFormat="1" applyFont="1" applyFill="1" applyBorder="1" applyAlignment="1" applyProtection="1">
      <alignment horizontal="right" indent="1"/>
      <protection locked="0"/>
    </xf>
    <xf numFmtId="0" fontId="6" fillId="5" borderId="2" xfId="2" applyNumberFormat="1" applyFont="1" applyFill="1" applyBorder="1" applyAlignment="1">
      <alignment horizontal="left" indent="2"/>
    </xf>
    <xf numFmtId="0" fontId="8" fillId="5" borderId="2" xfId="2" quotePrefix="1" applyNumberFormat="1" applyFont="1" applyFill="1" applyBorder="1" applyAlignment="1" applyProtection="1">
      <alignment horizontal="left"/>
      <protection locked="0"/>
    </xf>
    <xf numFmtId="166" fontId="4" fillId="4" borderId="0" xfId="1" applyNumberFormat="1" applyFont="1" applyFill="1" applyBorder="1" applyProtection="1"/>
    <xf numFmtId="43" fontId="8" fillId="3" borderId="2" xfId="1" applyNumberFormat="1" applyFont="1" applyFill="1" applyBorder="1" applyAlignment="1" applyProtection="1">
      <alignment horizontal="center"/>
      <protection locked="0"/>
    </xf>
    <xf numFmtId="166" fontId="6" fillId="4" borderId="0" xfId="1" applyNumberFormat="1" applyFont="1" applyFill="1"/>
    <xf numFmtId="9" fontId="6" fillId="4" borderId="0" xfId="1" applyNumberFormat="1" applyFont="1" applyFill="1" applyAlignment="1">
      <alignment horizontal="center"/>
    </xf>
    <xf numFmtId="0" fontId="6" fillId="5" borderId="0" xfId="0" applyFont="1" applyFill="1" applyAlignment="1">
      <alignment horizontal="center" wrapText="1"/>
    </xf>
    <xf numFmtId="9" fontId="6" fillId="3" borderId="2" xfId="0" applyNumberFormat="1" applyFont="1" applyFill="1" applyBorder="1" applyAlignment="1" applyProtection="1">
      <alignment horizontal="center"/>
      <protection locked="0"/>
    </xf>
    <xf numFmtId="0" fontId="28" fillId="4" borderId="0" xfId="0" applyFont="1" applyFill="1" applyAlignment="1">
      <alignment horizontal="center"/>
    </xf>
    <xf numFmtId="0" fontId="4" fillId="4" borderId="0" xfId="0" applyFont="1" applyFill="1" applyAlignment="1">
      <alignment horizontal="center"/>
    </xf>
    <xf numFmtId="0" fontId="6" fillId="4"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Border="1" applyAlignment="1">
      <alignment vertical="top" wrapText="1"/>
    </xf>
    <xf numFmtId="0" fontId="4" fillId="4" borderId="0" xfId="0" applyFont="1" applyFill="1" applyBorder="1" applyAlignment="1">
      <alignment horizontal="center" vertical="top" wrapText="1"/>
    </xf>
    <xf numFmtId="0" fontId="4" fillId="4" borderId="0" xfId="0" applyNumberFormat="1" applyFont="1" applyFill="1" applyAlignment="1">
      <alignment vertical="top" wrapText="1"/>
    </xf>
    <xf numFmtId="0" fontId="4" fillId="4" borderId="0" xfId="0" applyNumberFormat="1" applyFont="1" applyFill="1" applyAlignment="1">
      <alignment horizontal="left" vertical="top" wrapText="1" indent="1"/>
    </xf>
    <xf numFmtId="0" fontId="4" fillId="4" borderId="2" xfId="0" applyFont="1" applyFill="1" applyBorder="1" applyAlignment="1">
      <alignment horizontal="center" vertical="top" wrapText="1"/>
    </xf>
    <xf numFmtId="0" fontId="4" fillId="4" borderId="0" xfId="0" applyFont="1" applyFill="1" applyAlignment="1">
      <alignment horizontal="center" vertical="top" wrapText="1"/>
    </xf>
    <xf numFmtId="0" fontId="6" fillId="4" borderId="0" xfId="0" applyFont="1" applyFill="1" applyAlignment="1">
      <alignment horizontal="center" vertical="top" wrapText="1"/>
    </xf>
    <xf numFmtId="0" fontId="6" fillId="4" borderId="0" xfId="0" applyNumberFormat="1" applyFont="1" applyFill="1" applyAlignment="1">
      <alignment horizontal="center" vertical="top" wrapText="1"/>
    </xf>
    <xf numFmtId="0" fontId="4" fillId="4" borderId="0" xfId="0" applyFont="1" applyFill="1" applyAlignment="1">
      <alignment horizontal="left" vertical="top" wrapText="1" indent="1"/>
    </xf>
    <xf numFmtId="0" fontId="4" fillId="6" borderId="0" xfId="0" applyFont="1" applyFill="1" applyAlignment="1">
      <alignment horizontal="left" vertical="top" wrapText="1" indent="1"/>
    </xf>
    <xf numFmtId="0" fontId="4" fillId="6" borderId="0" xfId="0" applyFont="1" applyFill="1" applyAlignment="1">
      <alignment vertical="top" wrapText="1"/>
    </xf>
    <xf numFmtId="0" fontId="4" fillId="6" borderId="0" xfId="0" applyFont="1" applyFill="1" applyAlignment="1">
      <alignment horizontal="center" vertical="top" wrapText="1"/>
    </xf>
    <xf numFmtId="0" fontId="6" fillId="6" borderId="0" xfId="0" applyFont="1" applyFill="1" applyAlignment="1">
      <alignment horizontal="center"/>
    </xf>
    <xf numFmtId="0" fontId="6" fillId="4" borderId="2" xfId="0" applyFont="1" applyFill="1" applyBorder="1" applyAlignment="1">
      <alignment horizontal="center"/>
    </xf>
    <xf numFmtId="9" fontId="4" fillId="4" borderId="0" xfId="3" applyFont="1" applyFill="1" applyAlignment="1">
      <alignment horizontal="center"/>
    </xf>
    <xf numFmtId="0" fontId="6" fillId="4" borderId="0" xfId="0" applyFont="1" applyFill="1" applyAlignment="1">
      <alignment horizontal="left" indent="1"/>
    </xf>
    <xf numFmtId="0" fontId="4" fillId="4" borderId="0" xfId="0" applyFont="1" applyFill="1" applyBorder="1" applyAlignment="1">
      <alignment horizontal="left" wrapText="1"/>
    </xf>
    <xf numFmtId="0" fontId="6" fillId="4" borderId="0" xfId="0" applyFont="1" applyFill="1" applyBorder="1" applyAlignment="1">
      <alignment horizontal="right"/>
    </xf>
    <xf numFmtId="43" fontId="6" fillId="4" borderId="0" xfId="1" applyFont="1" applyFill="1" applyBorder="1" applyAlignment="1">
      <alignment horizontal="center"/>
    </xf>
    <xf numFmtId="3" fontId="11" fillId="3" borderId="3" xfId="2" quotePrefix="1" applyNumberFormat="1" applyFont="1" applyFill="1" applyBorder="1" applyProtection="1">
      <protection locked="0"/>
    </xf>
    <xf numFmtId="3" fontId="8" fillId="3" borderId="2" xfId="2" quotePrefix="1" applyNumberFormat="1" applyFont="1" applyFill="1" applyBorder="1" applyProtection="1">
      <protection locked="0"/>
    </xf>
    <xf numFmtId="166" fontId="4" fillId="4" borderId="0" xfId="1" applyNumberFormat="1" applyFont="1" applyFill="1" applyBorder="1" applyProtection="1">
      <protection locked="0"/>
    </xf>
    <xf numFmtId="37" fontId="8" fillId="4" borderId="0" xfId="2" applyNumberFormat="1" applyFont="1" applyFill="1" applyAlignment="1" applyProtection="1">
      <alignment horizontal="right" indent="1"/>
    </xf>
    <xf numFmtId="166" fontId="20" fillId="3" borderId="2" xfId="1" applyNumberFormat="1" applyFont="1" applyFill="1" applyBorder="1" applyProtection="1">
      <protection locked="0"/>
    </xf>
    <xf numFmtId="166" fontId="20" fillId="4" borderId="0" xfId="0" applyNumberFormat="1" applyFont="1" applyFill="1"/>
    <xf numFmtId="0" fontId="20" fillId="4" borderId="0" xfId="0" applyFont="1" applyFill="1"/>
    <xf numFmtId="3" fontId="8" fillId="3" borderId="2" xfId="2" applyNumberFormat="1" applyFont="1" applyFill="1" applyBorder="1" applyAlignment="1" applyProtection="1">
      <alignment horizontal="right" indent="1"/>
      <protection locked="0"/>
    </xf>
    <xf numFmtId="166" fontId="4" fillId="4" borderId="0" xfId="0" applyNumberFormat="1" applyFont="1" applyFill="1" applyAlignment="1">
      <alignment horizontal="center"/>
    </xf>
    <xf numFmtId="0" fontId="16" fillId="5" borderId="0" xfId="0" applyFont="1" applyFill="1" applyAlignment="1">
      <alignment horizontal="left"/>
    </xf>
    <xf numFmtId="0" fontId="16" fillId="4" borderId="0" xfId="2" applyNumberFormat="1" applyFont="1" applyFill="1" applyAlignment="1">
      <alignment horizontal="left"/>
    </xf>
    <xf numFmtId="166" fontId="28" fillId="4" borderId="2" xfId="1" applyNumberFormat="1" applyFont="1" applyFill="1" applyBorder="1" applyProtection="1"/>
    <xf numFmtId="0" fontId="27" fillId="7" borderId="6" xfId="0" applyFont="1" applyFill="1" applyBorder="1" applyAlignment="1">
      <alignment vertical="center" wrapText="1"/>
    </xf>
    <xf numFmtId="0" fontId="4" fillId="5" borderId="0" xfId="0" applyFont="1" applyFill="1" applyAlignment="1">
      <alignment horizontal="left" indent="2"/>
    </xf>
    <xf numFmtId="3" fontId="11" fillId="3" borderId="2" xfId="2" quotePrefix="1" applyNumberFormat="1" applyFont="1" applyFill="1" applyBorder="1" applyProtection="1">
      <protection locked="0"/>
    </xf>
    <xf numFmtId="9" fontId="4" fillId="4" borderId="0" xfId="3" applyFont="1" applyFill="1" applyBorder="1" applyAlignment="1">
      <alignment horizontal="right"/>
    </xf>
    <xf numFmtId="0" fontId="4" fillId="4" borderId="0" xfId="0" applyFont="1" applyFill="1" applyAlignment="1">
      <alignment horizontal="left" wrapText="1"/>
    </xf>
    <xf numFmtId="0" fontId="4" fillId="4" borderId="0" xfId="0" applyFont="1" applyFill="1" applyAlignment="1">
      <alignment horizontal="right"/>
    </xf>
    <xf numFmtId="0" fontId="4" fillId="4" borderId="0" xfId="0" applyFont="1" applyFill="1" applyAlignment="1">
      <alignment horizontal="left" vertical="center" wrapText="1"/>
    </xf>
    <xf numFmtId="0" fontId="6" fillId="4" borderId="0" xfId="0" applyFont="1" applyFill="1" applyAlignment="1">
      <alignment horizontal="center" wrapText="1"/>
    </xf>
    <xf numFmtId="0" fontId="6" fillId="4" borderId="0" xfId="0" applyFont="1" applyFill="1" applyAlignment="1">
      <alignment horizontal="left"/>
    </xf>
    <xf numFmtId="166" fontId="1" fillId="0" borderId="2" xfId="1" applyNumberFormat="1" applyFont="1" applyBorder="1" applyAlignment="1">
      <alignment horizontal="center"/>
    </xf>
    <xf numFmtId="0" fontId="6" fillId="4" borderId="0" xfId="0" applyFont="1" applyFill="1" applyAlignment="1">
      <alignment horizontal="center"/>
    </xf>
    <xf numFmtId="43" fontId="21" fillId="4" borderId="0" xfId="1" applyFont="1" applyFill="1" applyAlignment="1">
      <alignment horizontal="center"/>
    </xf>
    <xf numFmtId="166" fontId="21" fillId="0" borderId="2" xfId="1" applyNumberFormat="1" applyFont="1" applyBorder="1" applyAlignment="1">
      <alignment horizontal="center"/>
    </xf>
    <xf numFmtId="0" fontId="21" fillId="4" borderId="0" xfId="0" applyNumberFormat="1" applyFont="1" applyFill="1" applyAlignment="1">
      <alignment horizontal="center"/>
    </xf>
    <xf numFmtId="0" fontId="5" fillId="4" borderId="0" xfId="0" applyFont="1" applyFill="1" applyAlignment="1">
      <alignment horizontal="center"/>
    </xf>
    <xf numFmtId="0" fontId="4" fillId="4" borderId="0" xfId="0" applyFont="1" applyFill="1" applyAlignment="1">
      <alignment horizontal="center"/>
    </xf>
    <xf numFmtId="0" fontId="8" fillId="3" borderId="2" xfId="2" quotePrefix="1" applyNumberFormat="1" applyFont="1" applyFill="1" applyBorder="1" applyAlignment="1" applyProtection="1">
      <alignment horizontal="left"/>
      <protection locked="0"/>
    </xf>
    <xf numFmtId="0" fontId="30" fillId="4" borderId="0" xfId="0" applyFont="1" applyFill="1" applyAlignment="1">
      <alignment horizontal="left"/>
    </xf>
    <xf numFmtId="0" fontId="4" fillId="3" borderId="6" xfId="0"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0" fontId="4" fillId="3" borderId="2" xfId="0" applyFont="1" applyFill="1" applyBorder="1" applyAlignment="1" applyProtection="1">
      <alignment horizontal="left"/>
      <protection locked="0"/>
    </xf>
    <xf numFmtId="0" fontId="6" fillId="5" borderId="0" xfId="0" applyFont="1" applyFill="1" applyAlignment="1">
      <alignment horizontal="left" vertical="top"/>
    </xf>
    <xf numFmtId="0" fontId="4" fillId="5" borderId="0" xfId="0" applyFont="1" applyFill="1" applyAlignment="1">
      <alignment horizontal="left"/>
    </xf>
    <xf numFmtId="0" fontId="4" fillId="3" borderId="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4" borderId="0" xfId="0" applyFont="1" applyFill="1" applyAlignment="1">
      <alignment horizontal="left" wrapText="1"/>
    </xf>
    <xf numFmtId="0" fontId="4" fillId="4" borderId="11" xfId="0" applyFont="1" applyFill="1" applyBorder="1" applyAlignment="1">
      <alignment horizontal="left" wrapText="1"/>
    </xf>
    <xf numFmtId="0" fontId="28" fillId="4" borderId="11" xfId="0" applyFont="1" applyFill="1" applyBorder="1" applyAlignment="1" applyProtection="1">
      <alignment horizontal="center"/>
    </xf>
    <xf numFmtId="0" fontId="28" fillId="4" borderId="0" xfId="0" applyFont="1" applyFill="1" applyAlignment="1">
      <alignment horizontal="left" vertical="top" wrapText="1"/>
    </xf>
    <xf numFmtId="0" fontId="28" fillId="3" borderId="2" xfId="0" applyFont="1" applyFill="1" applyBorder="1" applyAlignment="1" applyProtection="1">
      <alignment horizontal="center"/>
      <protection locked="0"/>
    </xf>
    <xf numFmtId="0" fontId="4" fillId="4" borderId="8" xfId="0" applyFont="1" applyFill="1" applyBorder="1" applyAlignment="1" applyProtection="1">
      <alignment horizontal="left" wrapText="1"/>
    </xf>
    <xf numFmtId="0" fontId="4" fillId="4" borderId="0" xfId="0" applyFont="1" applyFill="1" applyAlignment="1" applyProtection="1">
      <alignment horizontal="left" wrapText="1"/>
    </xf>
    <xf numFmtId="0" fontId="27" fillId="4" borderId="6"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9"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27" fillId="4" borderId="11"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8" xfId="0" applyFont="1" applyFill="1" applyBorder="1" applyAlignment="1">
      <alignment horizontal="left" vertical="top" wrapText="1"/>
    </xf>
    <xf numFmtId="0" fontId="27" fillId="4" borderId="9" xfId="0" applyFont="1" applyFill="1" applyBorder="1" applyAlignment="1">
      <alignment horizontal="left" vertical="top" wrapText="1"/>
    </xf>
    <xf numFmtId="0" fontId="4" fillId="4" borderId="0" xfId="0" applyFont="1" applyFill="1" applyAlignment="1">
      <alignment horizontal="right"/>
    </xf>
    <xf numFmtId="0" fontId="4" fillId="4" borderId="8" xfId="0" applyFont="1" applyFill="1" applyBorder="1" applyAlignment="1">
      <alignment horizontal="left" wrapText="1"/>
    </xf>
    <xf numFmtId="0" fontId="4" fillId="7" borderId="6" xfId="0" applyFont="1" applyFill="1" applyBorder="1" applyAlignment="1">
      <alignment horizontal="center"/>
    </xf>
    <xf numFmtId="0" fontId="4" fillId="7" borderId="15" xfId="0" applyFont="1" applyFill="1" applyBorder="1" applyAlignment="1">
      <alignment horizontal="center"/>
    </xf>
    <xf numFmtId="0" fontId="4" fillId="7" borderId="7" xfId="0" applyFont="1" applyFill="1" applyBorder="1" applyAlignment="1">
      <alignment horizontal="center"/>
    </xf>
    <xf numFmtId="0" fontId="29"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0" xfId="0" applyFont="1" applyFill="1" applyAlignment="1">
      <alignment horizontal="left" vertical="center" wrapText="1"/>
    </xf>
    <xf numFmtId="0" fontId="4" fillId="3" borderId="6"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6" fillId="4" borderId="0" xfId="0" applyFont="1" applyFill="1" applyAlignment="1">
      <alignment horizontal="left" wrapText="1"/>
    </xf>
    <xf numFmtId="0" fontId="28" fillId="3" borderId="6"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17" fillId="4" borderId="11" xfId="0" applyFont="1" applyFill="1" applyBorder="1" applyAlignment="1">
      <alignment horizontal="left" vertical="center" wrapText="1"/>
    </xf>
    <xf numFmtId="0" fontId="6" fillId="4" borderId="6" xfId="0" applyFont="1" applyFill="1" applyBorder="1" applyAlignment="1">
      <alignment horizontal="left"/>
    </xf>
    <xf numFmtId="0" fontId="6" fillId="4" borderId="7" xfId="0" applyFont="1" applyFill="1" applyBorder="1" applyAlignment="1">
      <alignment horizontal="left"/>
    </xf>
    <xf numFmtId="0" fontId="4" fillId="3" borderId="6"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6" fillId="4" borderId="0" xfId="0" applyFont="1" applyFill="1" applyAlignment="1">
      <alignment horizontal="left"/>
    </xf>
    <xf numFmtId="0" fontId="6" fillId="4" borderId="0" xfId="0" applyFont="1" applyFill="1" applyAlignment="1">
      <alignment horizontal="center"/>
    </xf>
    <xf numFmtId="166" fontId="1" fillId="0" borderId="2" xfId="1" applyNumberFormat="1" applyFont="1" applyBorder="1" applyAlignment="1">
      <alignment horizontal="center"/>
    </xf>
    <xf numFmtId="166" fontId="21" fillId="0" borderId="2" xfId="1" applyNumberFormat="1" applyFont="1" applyBorder="1" applyAlignment="1">
      <alignment horizontal="center"/>
    </xf>
    <xf numFmtId="0" fontId="21" fillId="4" borderId="0" xfId="0" applyNumberFormat="1" applyFont="1" applyFill="1" applyAlignment="1">
      <alignment horizontal="center"/>
    </xf>
    <xf numFmtId="0" fontId="21" fillId="4" borderId="11" xfId="0" applyNumberFormat="1" applyFont="1" applyFill="1" applyBorder="1" applyAlignment="1">
      <alignment horizontal="center"/>
    </xf>
    <xf numFmtId="0" fontId="4" fillId="3" borderId="6" xfId="0" applyNumberFormat="1" applyFont="1" applyFill="1" applyBorder="1" applyAlignment="1" applyProtection="1">
      <alignment horizontal="center"/>
      <protection locked="0"/>
    </xf>
    <xf numFmtId="0" fontId="4" fillId="3" borderId="15" xfId="0" applyNumberFormat="1" applyFont="1" applyFill="1" applyBorder="1" applyAlignment="1" applyProtection="1">
      <alignment horizontal="center"/>
      <protection locked="0"/>
    </xf>
    <xf numFmtId="0" fontId="4" fillId="3" borderId="7" xfId="0" applyNumberFormat="1" applyFont="1" applyFill="1" applyBorder="1" applyAlignment="1" applyProtection="1">
      <alignment horizontal="center"/>
      <protection locked="0"/>
    </xf>
    <xf numFmtId="43" fontId="21" fillId="4" borderId="0" xfId="1" applyFont="1" applyFill="1" applyAlignment="1">
      <alignment horizontal="center"/>
    </xf>
    <xf numFmtId="0" fontId="6" fillId="3" borderId="6" xfId="0" applyFont="1" applyFill="1" applyBorder="1" applyAlignment="1" applyProtection="1">
      <alignment horizontal="center"/>
      <protection locked="0"/>
    </xf>
    <xf numFmtId="0" fontId="6" fillId="3" borderId="7" xfId="0" applyFont="1" applyFill="1" applyBorder="1" applyAlignment="1" applyProtection="1">
      <alignment horizontal="center"/>
      <protection locked="0"/>
    </xf>
    <xf numFmtId="1" fontId="6" fillId="4" borderId="0" xfId="0" applyNumberFormat="1" applyFont="1" applyFill="1" applyAlignment="1">
      <alignment horizontal="center"/>
    </xf>
    <xf numFmtId="0" fontId="6" fillId="4" borderId="12" xfId="0" applyFont="1" applyFill="1" applyBorder="1" applyAlignment="1">
      <alignment horizontal="center"/>
    </xf>
    <xf numFmtId="0" fontId="21" fillId="0" borderId="6" xfId="0" applyNumberFormat="1" applyFont="1" applyBorder="1" applyAlignment="1">
      <alignment horizontal="center"/>
    </xf>
    <xf numFmtId="0" fontId="21" fillId="0" borderId="15" xfId="0" applyNumberFormat="1" applyFont="1" applyBorder="1" applyAlignment="1">
      <alignment horizontal="center"/>
    </xf>
    <xf numFmtId="0" fontId="21" fillId="0" borderId="7" xfId="0" applyNumberFormat="1" applyFont="1" applyBorder="1" applyAlignment="1">
      <alignment horizontal="center"/>
    </xf>
    <xf numFmtId="166" fontId="1" fillId="3" borderId="2" xfId="1" applyNumberFormat="1" applyFont="1" applyFill="1" applyBorder="1" applyAlignment="1" applyProtection="1">
      <alignment horizontal="center"/>
      <protection locked="0"/>
    </xf>
    <xf numFmtId="0" fontId="5" fillId="0" borderId="0" xfId="0" applyFont="1" applyAlignment="1">
      <alignment horizontal="center"/>
    </xf>
    <xf numFmtId="0" fontId="4" fillId="8" borderId="0" xfId="0" applyFont="1" applyFill="1" applyAlignment="1">
      <alignment horizontal="center" wrapText="1"/>
    </xf>
    <xf numFmtId="0" fontId="6" fillId="4" borderId="0" xfId="0" applyFont="1" applyFill="1" applyAlignment="1">
      <alignment horizontal="center" wrapText="1"/>
    </xf>
    <xf numFmtId="0" fontId="21" fillId="4" borderId="0" xfId="0" applyNumberFormat="1" applyFont="1" applyFill="1" applyAlignment="1">
      <alignment horizontal="left"/>
    </xf>
    <xf numFmtId="0" fontId="5" fillId="4" borderId="0" xfId="0" applyFont="1" applyFill="1" applyAlignment="1">
      <alignment horizontal="center"/>
    </xf>
    <xf numFmtId="0" fontId="4" fillId="5" borderId="0" xfId="0" applyFont="1" applyFill="1" applyAlignment="1">
      <alignment horizontal="left" vertical="top" wrapText="1"/>
    </xf>
    <xf numFmtId="0" fontId="4" fillId="8" borderId="0" xfId="0" applyFont="1" applyFill="1" applyAlignment="1">
      <alignment horizontal="center"/>
    </xf>
    <xf numFmtId="0" fontId="6" fillId="4" borderId="11" xfId="0" applyFont="1" applyFill="1" applyBorder="1" applyAlignment="1">
      <alignment horizontal="center"/>
    </xf>
    <xf numFmtId="0" fontId="4" fillId="4" borderId="0" xfId="0" applyFont="1" applyFill="1" applyAlignment="1">
      <alignment horizontal="center"/>
    </xf>
    <xf numFmtId="0" fontId="8" fillId="3" borderId="2" xfId="2" quotePrefix="1" applyNumberFormat="1" applyFont="1" applyFill="1" applyBorder="1" applyAlignment="1" applyProtection="1">
      <alignment horizontal="left"/>
      <protection locked="0"/>
    </xf>
    <xf numFmtId="0" fontId="8" fillId="4" borderId="0" xfId="2" quotePrefix="1" applyNumberFormat="1" applyFont="1" applyFill="1" applyBorder="1" applyAlignment="1">
      <alignment horizontal="left"/>
    </xf>
    <xf numFmtId="0" fontId="4" fillId="4" borderId="2" xfId="0" applyFont="1" applyFill="1" applyBorder="1" applyAlignment="1">
      <alignment horizontal="left" wrapText="1"/>
    </xf>
    <xf numFmtId="43" fontId="4" fillId="4" borderId="2" xfId="1" applyFont="1" applyFill="1" applyBorder="1" applyAlignment="1">
      <alignment horizontal="left"/>
    </xf>
    <xf numFmtId="166" fontId="4" fillId="4" borderId="2" xfId="1" applyNumberFormat="1" applyFont="1" applyFill="1" applyBorder="1" applyAlignment="1">
      <alignment horizontal="center"/>
    </xf>
    <xf numFmtId="9" fontId="4" fillId="4" borderId="2" xfId="3" applyFont="1" applyFill="1" applyBorder="1" applyAlignment="1">
      <alignment horizontal="right"/>
    </xf>
    <xf numFmtId="43" fontId="4" fillId="4" borderId="2" xfId="1" applyNumberFormat="1" applyFont="1" applyFill="1" applyBorder="1" applyAlignment="1">
      <alignment horizontal="center"/>
    </xf>
    <xf numFmtId="0" fontId="4" fillId="4" borderId="6" xfId="0" applyFont="1" applyFill="1" applyBorder="1" applyAlignment="1">
      <alignment horizontal="center" vertical="top" wrapText="1"/>
    </xf>
    <xf numFmtId="0" fontId="4" fillId="4" borderId="15" xfId="0" applyFont="1" applyFill="1" applyBorder="1" applyAlignment="1">
      <alignment horizontal="center" vertical="top" wrapText="1"/>
    </xf>
    <xf numFmtId="0" fontId="4" fillId="4" borderId="7" xfId="0" applyFont="1" applyFill="1" applyBorder="1" applyAlignment="1">
      <alignment horizontal="center" vertical="top" wrapText="1"/>
    </xf>
    <xf numFmtId="0" fontId="6" fillId="4" borderId="11" xfId="0" quotePrefix="1" applyNumberFormat="1" applyFont="1" applyFill="1" applyBorder="1" applyAlignment="1">
      <alignment horizontal="center" vertical="top" wrapText="1"/>
    </xf>
    <xf numFmtId="0" fontId="6" fillId="4" borderId="11" xfId="0" applyNumberFormat="1" applyFont="1" applyFill="1" applyBorder="1" applyAlignment="1">
      <alignment horizontal="center" vertical="top" wrapText="1"/>
    </xf>
    <xf numFmtId="166" fontId="4" fillId="4" borderId="2" xfId="1" applyNumberFormat="1" applyFont="1" applyFill="1" applyBorder="1" applyAlignment="1">
      <alignment horizontal="right"/>
    </xf>
    <xf numFmtId="43" fontId="4" fillId="4" borderId="6" xfId="1" applyFont="1" applyFill="1" applyBorder="1" applyAlignment="1">
      <alignment horizontal="right"/>
    </xf>
    <xf numFmtId="43" fontId="4" fillId="4" borderId="7" xfId="1" applyFont="1" applyFill="1" applyBorder="1" applyAlignment="1">
      <alignment horizontal="right"/>
    </xf>
    <xf numFmtId="0" fontId="4" fillId="4" borderId="6" xfId="0" applyFont="1" applyFill="1" applyBorder="1" applyAlignment="1">
      <alignment horizontal="center"/>
    </xf>
    <xf numFmtId="0" fontId="4" fillId="4" borderId="7" xfId="0" applyFont="1" applyFill="1" applyBorder="1" applyAlignment="1">
      <alignment horizontal="center"/>
    </xf>
    <xf numFmtId="43" fontId="4" fillId="4" borderId="2" xfId="1" applyFont="1" applyFill="1" applyBorder="1" applyAlignment="1">
      <alignment horizontal="center"/>
    </xf>
    <xf numFmtId="3" fontId="4" fillId="4" borderId="2" xfId="0" applyNumberFormat="1" applyFont="1" applyFill="1" applyBorder="1" applyAlignment="1">
      <alignment horizontal="right"/>
    </xf>
    <xf numFmtId="43" fontId="6" fillId="4" borderId="2" xfId="1" applyFont="1" applyFill="1" applyBorder="1" applyAlignment="1">
      <alignment horizontal="center"/>
    </xf>
  </cellXfs>
  <cellStyles count="4">
    <cellStyle name="Comma" xfId="1" builtinId="3"/>
    <cellStyle name="Normal" xfId="0" builtinId="0"/>
    <cellStyle name="Normal_C"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xdr:col>
          <xdr:colOff>19050</xdr:colOff>
          <xdr:row>2</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42464737-D1C2-7582-9140-A1528D9091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171450</xdr:rowOff>
        </xdr:from>
        <xdr:to>
          <xdr:col>0</xdr:col>
          <xdr:colOff>209550</xdr:colOff>
          <xdr:row>3</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EE251484-BB20-247A-8F47-D922BB436E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161925</xdr:rowOff>
        </xdr:from>
        <xdr:to>
          <xdr:col>0</xdr:col>
          <xdr:colOff>209550</xdr:colOff>
          <xdr:row>4</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3A8E1CD5-CA74-2B60-D5F2-91563C1BC9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9525</xdr:colOff>
          <xdr:row>8</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101BFC1E-41DA-F783-2853-DBD58CD994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9525</xdr:colOff>
          <xdr:row>9</xdr:row>
          <xdr:rowOff>219075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3B3A3631-7D23-D69D-B33C-6A9D111DA9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9525</xdr:colOff>
          <xdr:row>10</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5D2A0340-89A2-C7E8-0A57-1E7027E2C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9525</xdr:colOff>
          <xdr:row>3</xdr:row>
          <xdr:rowOff>219075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4CAAC04B-E2BE-8D71-1AAA-56FD25784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9525</xdr:colOff>
          <xdr:row>2</xdr:row>
          <xdr:rowOff>219075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C69853CB-6041-8806-26A6-89A6A087A2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9525</xdr:colOff>
          <xdr:row>7</xdr:row>
          <xdr:rowOff>219075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E67104E8-D3AE-8C8C-5DB3-FA11E75E7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9525</xdr:colOff>
          <xdr:row>11</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3CCC7123-06C5-E8A2-8DBD-1A8BFCB518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9525</xdr:colOff>
          <xdr:row>11</xdr:row>
          <xdr:rowOff>219075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EED67950-E765-F313-D285-4B83A6CD7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9525</xdr:colOff>
          <xdr:row>4</xdr:row>
          <xdr:rowOff>219075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DF14323E-4937-B2C1-858C-90F52E76A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9525</xdr:colOff>
          <xdr:row>6</xdr:row>
          <xdr:rowOff>219075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69811FA3-2691-A2CB-78A7-FD0FDB2998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9525</xdr:colOff>
          <xdr:row>5</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F9EE9A7C-E757-FFB9-614F-DC1790118C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9525</xdr:colOff>
          <xdr:row>3</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4F0FBDED-4F74-8461-D092-7C8554110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371475</xdr:rowOff>
        </xdr:from>
        <xdr:to>
          <xdr:col>1</xdr:col>
          <xdr:colOff>9525</xdr:colOff>
          <xdr:row>5</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DC817CC6-A512-AC70-5C39-4AFB54D6D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9525</xdr:colOff>
          <xdr:row>7</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DC550A67-D8D7-FBCC-E3C3-A7EC12DA1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171450</xdr:rowOff>
        </xdr:from>
        <xdr:to>
          <xdr:col>1</xdr:col>
          <xdr:colOff>9525</xdr:colOff>
          <xdr:row>8</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A7638B27-EA94-E40D-3430-2ECA43547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171450</xdr:rowOff>
        </xdr:from>
        <xdr:to>
          <xdr:col>1</xdr:col>
          <xdr:colOff>9525</xdr:colOff>
          <xdr:row>8</xdr:row>
          <xdr:rowOff>200025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FE6469B9-0EF2-0498-705F-67E6AF2D7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171450</xdr:rowOff>
        </xdr:from>
        <xdr:to>
          <xdr:col>1</xdr:col>
          <xdr:colOff>9525</xdr:colOff>
          <xdr:row>8</xdr:row>
          <xdr:rowOff>200025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1E64251-7925-85C7-CFB7-114D134856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180975</xdr:rowOff>
        </xdr:from>
        <xdr:to>
          <xdr:col>1</xdr:col>
          <xdr:colOff>9525</xdr:colOff>
          <xdr:row>6</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DD8115F3-49C2-BB3C-5E57-A8C093E7B0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180975</xdr:rowOff>
        </xdr:from>
        <xdr:to>
          <xdr:col>1</xdr:col>
          <xdr:colOff>9525</xdr:colOff>
          <xdr:row>3</xdr:row>
          <xdr:rowOff>219075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9C95BD3B-AE14-2D5E-A0B4-34743A5DC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19050</xdr:colOff>
          <xdr:row>3</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3A90752-AE6F-5C4A-954E-6757A8D628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171450</xdr:rowOff>
        </xdr:from>
        <xdr:to>
          <xdr:col>1</xdr:col>
          <xdr:colOff>19050</xdr:colOff>
          <xdr:row>8</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AEDB7CF-2632-365A-7107-8F12676D0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809625</xdr:rowOff>
        </xdr:from>
        <xdr:to>
          <xdr:col>1</xdr:col>
          <xdr:colOff>19050</xdr:colOff>
          <xdr:row>5</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10D4031E-FAA3-7920-4495-6981E980E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171450</xdr:rowOff>
        </xdr:from>
        <xdr:to>
          <xdr:col>1</xdr:col>
          <xdr:colOff>19050</xdr:colOff>
          <xdr:row>7</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5A947690-0373-AB06-AE40-B700887EC8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171450</xdr:rowOff>
        </xdr:from>
        <xdr:to>
          <xdr:col>1</xdr:col>
          <xdr:colOff>28575</xdr:colOff>
          <xdr:row>6</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B4189DED-E3FF-5705-F908-435FB9592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28575</xdr:colOff>
          <xdr:row>3</xdr:row>
          <xdr:rowOff>57150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41D70D2F-E4F4-C677-EF35-B7116AC797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381000</xdr:rowOff>
        </xdr:from>
        <xdr:to>
          <xdr:col>1</xdr:col>
          <xdr:colOff>19050</xdr:colOff>
          <xdr:row>12</xdr:row>
          <xdr:rowOff>247650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8ACCD7B2-3BAE-2E6C-5639-1D0603C7B0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171450</xdr:rowOff>
        </xdr:from>
        <xdr:to>
          <xdr:col>1</xdr:col>
          <xdr:colOff>19050</xdr:colOff>
          <xdr:row>11</xdr:row>
          <xdr:rowOff>228600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502A7583-6A79-567E-C25A-9F25788E64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171450</xdr:rowOff>
        </xdr:from>
        <xdr:to>
          <xdr:col>1</xdr:col>
          <xdr:colOff>19050</xdr:colOff>
          <xdr:row>9</xdr:row>
          <xdr:rowOff>28575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33669B3E-9495-A215-DDD6-74337737D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133350</xdr:rowOff>
        </xdr:from>
        <xdr:to>
          <xdr:col>1</xdr:col>
          <xdr:colOff>9525</xdr:colOff>
          <xdr:row>3</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F6584C67-2536-32FF-92A7-53CF2947CB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171450</xdr:rowOff>
        </xdr:from>
        <xdr:to>
          <xdr:col>1</xdr:col>
          <xdr:colOff>9525</xdr:colOff>
          <xdr:row>4</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FFC0D719-EA85-8C74-3089-2660FEDAE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171450</xdr:rowOff>
        </xdr:from>
        <xdr:to>
          <xdr:col>1</xdr:col>
          <xdr:colOff>9525</xdr:colOff>
          <xdr:row>4</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F25B9493-E8B9-F3E9-A0D1-BE638761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171450</xdr:rowOff>
        </xdr:from>
        <xdr:to>
          <xdr:col>1</xdr:col>
          <xdr:colOff>9525</xdr:colOff>
          <xdr:row>4</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71EA08A9-76C9-9DBE-01B1-98148462D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180975</xdr:rowOff>
        </xdr:from>
        <xdr:to>
          <xdr:col>1</xdr:col>
          <xdr:colOff>9525</xdr:colOff>
          <xdr:row>7</xdr:row>
          <xdr:rowOff>9525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2B80CFB4-CBAB-3D53-7AFF-CAC2445E3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9525</xdr:colOff>
          <xdr:row>3</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F4639066-3EEC-7257-8CAB-4F737299F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180975</xdr:rowOff>
        </xdr:from>
        <xdr:to>
          <xdr:col>1</xdr:col>
          <xdr:colOff>9525</xdr:colOff>
          <xdr:row>4</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1EFF9EE8-A3A4-3402-DE1B-DE49C7969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9525</xdr:colOff>
          <xdr:row>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8F565804-808C-B103-A080-AA1F655F4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9525</xdr:colOff>
          <xdr:row>6</xdr:row>
          <xdr:rowOff>9525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2B9B7B91-2E36-899E-D26D-C452CD152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9525</xdr:colOff>
          <xdr:row>6</xdr:row>
          <xdr:rowOff>9525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C70C12BD-A976-13CD-66B6-B203FCA34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5.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6.vml"/><Relationship Id="rId7" Type="http://schemas.openxmlformats.org/officeDocument/2006/relationships/ctrlProp" Target="../ctrlProps/ctrlProp3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7.vml"/><Relationship Id="rId7" Type="http://schemas.openxmlformats.org/officeDocument/2006/relationships/ctrlProp" Target="../ctrlProps/ctrlProp4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I41"/>
  <sheetViews>
    <sheetView tabSelected="1" zoomScaleNormal="100" workbookViewId="0">
      <selection activeCell="C8" sqref="C8:D8"/>
    </sheetView>
  </sheetViews>
  <sheetFormatPr defaultColWidth="11.42578125" defaultRowHeight="15"/>
  <cols>
    <col min="1" max="1" width="3.28515625" style="22" customWidth="1"/>
    <col min="2" max="2" width="27.42578125" style="22" customWidth="1"/>
    <col min="3" max="3" width="18.28515625" style="22" customWidth="1"/>
    <col min="4" max="4" width="21.140625" style="22" bestFit="1" customWidth="1"/>
    <col min="5" max="5" width="18.28515625" style="22" customWidth="1"/>
    <col min="6" max="7" width="3.28515625" style="22" customWidth="1"/>
    <col min="8" max="8" width="0" style="22" hidden="1" customWidth="1"/>
    <col min="9" max="16384" width="11.42578125" style="22"/>
  </cols>
  <sheetData>
    <row r="1" spans="1:9" ht="18">
      <c r="A1" s="90" t="s">
        <v>0</v>
      </c>
    </row>
    <row r="2" spans="1:9" ht="15.75">
      <c r="A2" s="114"/>
      <c r="B2" s="22" t="s">
        <v>1</v>
      </c>
    </row>
    <row r="3" spans="1:9">
      <c r="A3" s="29"/>
      <c r="B3" s="22" t="s">
        <v>2</v>
      </c>
    </row>
    <row r="4" spans="1:9">
      <c r="A4" s="113"/>
      <c r="B4" s="22" t="s">
        <v>3</v>
      </c>
    </row>
    <row r="5" spans="1:9" ht="10.5" customHeight="1">
      <c r="B5" s="26"/>
      <c r="C5" s="24"/>
      <c r="D5" s="24"/>
      <c r="E5" s="24"/>
      <c r="F5" s="24"/>
      <c r="G5" s="24"/>
      <c r="H5" s="24"/>
      <c r="I5" s="24"/>
    </row>
    <row r="6" spans="1:9" ht="15.75">
      <c r="A6" s="266" t="s">
        <v>4</v>
      </c>
      <c r="B6" s="266"/>
      <c r="C6" s="23"/>
      <c r="D6" s="24"/>
      <c r="E6" s="24"/>
      <c r="F6" s="24"/>
      <c r="G6" s="24"/>
      <c r="H6" s="24"/>
      <c r="I6" s="24"/>
    </row>
    <row r="7" spans="1:9">
      <c r="B7" s="57" t="s">
        <v>5</v>
      </c>
      <c r="C7" s="267"/>
      <c r="D7" s="268"/>
      <c r="F7" s="24"/>
      <c r="G7" s="24"/>
      <c r="H7" s="24"/>
      <c r="I7" s="24"/>
    </row>
    <row r="8" spans="1:9">
      <c r="B8" s="57" t="s">
        <v>6</v>
      </c>
      <c r="C8" s="267"/>
      <c r="D8" s="268"/>
      <c r="F8" s="24"/>
      <c r="G8" s="24"/>
      <c r="H8" s="24"/>
      <c r="I8" s="24"/>
    </row>
    <row r="9" spans="1:9">
      <c r="B9" s="57" t="s">
        <v>7</v>
      </c>
      <c r="C9" s="267"/>
      <c r="D9" s="268"/>
      <c r="F9" s="24"/>
      <c r="G9" s="24"/>
      <c r="H9" s="24"/>
      <c r="I9" s="24"/>
    </row>
    <row r="10" spans="1:9">
      <c r="B10" s="57" t="s">
        <v>8</v>
      </c>
      <c r="C10" s="267"/>
      <c r="D10" s="268"/>
      <c r="F10" s="24"/>
      <c r="G10" s="24"/>
      <c r="H10" s="24"/>
      <c r="I10" s="24"/>
    </row>
    <row r="11" spans="1:9">
      <c r="B11" s="57" t="s">
        <v>9</v>
      </c>
      <c r="C11" s="267"/>
      <c r="D11" s="268"/>
      <c r="F11" s="24"/>
      <c r="G11" s="24"/>
      <c r="H11" s="24"/>
      <c r="I11" s="24"/>
    </row>
    <row r="12" spans="1:9">
      <c r="B12" s="57" t="s">
        <v>10</v>
      </c>
      <c r="C12" s="267"/>
      <c r="D12" s="268"/>
      <c r="F12" s="24"/>
      <c r="G12" s="24"/>
      <c r="H12" s="24"/>
      <c r="I12" s="24"/>
    </row>
    <row r="13" spans="1:9" ht="10.5" customHeight="1">
      <c r="B13" s="26"/>
      <c r="C13" s="24"/>
      <c r="D13" s="24"/>
      <c r="E13" s="24"/>
      <c r="F13" s="24"/>
      <c r="G13" s="24"/>
      <c r="H13" s="24"/>
      <c r="I13" s="24"/>
    </row>
    <row r="14" spans="1:9" ht="15.75">
      <c r="A14" s="266" t="s">
        <v>11</v>
      </c>
      <c r="B14" s="266"/>
      <c r="C14" s="24"/>
      <c r="D14" s="24"/>
      <c r="E14" s="24"/>
      <c r="F14" s="24"/>
      <c r="G14" s="24"/>
      <c r="H14" s="24"/>
      <c r="I14" s="24"/>
    </row>
    <row r="15" spans="1:9">
      <c r="B15" s="57" t="s">
        <v>12</v>
      </c>
      <c r="C15" s="248">
        <f>C16+C17</f>
        <v>0</v>
      </c>
      <c r="E15" s="183"/>
      <c r="F15" s="24"/>
      <c r="G15" s="24"/>
      <c r="H15" s="24"/>
      <c r="I15" s="24"/>
    </row>
    <row r="16" spans="1:9">
      <c r="B16" s="25" t="s">
        <v>13</v>
      </c>
      <c r="C16" s="5"/>
      <c r="E16" s="183"/>
      <c r="F16" s="24"/>
      <c r="G16" s="24"/>
      <c r="H16" s="24"/>
      <c r="I16" s="24"/>
    </row>
    <row r="17" spans="2:9">
      <c r="B17" s="250" t="s">
        <v>14</v>
      </c>
      <c r="C17" s="5"/>
      <c r="E17" s="183"/>
      <c r="F17" s="24"/>
      <c r="G17" s="24"/>
      <c r="H17" s="24"/>
      <c r="I17" s="24"/>
    </row>
    <row r="18" spans="2:9" ht="10.5" customHeight="1">
      <c r="B18" s="26"/>
      <c r="C18" s="24"/>
      <c r="D18" s="183"/>
      <c r="E18" s="183"/>
      <c r="F18" s="24"/>
      <c r="G18" s="24"/>
      <c r="H18" s="24"/>
      <c r="I18" s="24"/>
    </row>
    <row r="19" spans="2:9">
      <c r="B19" s="57" t="s">
        <v>15</v>
      </c>
      <c r="C19" s="269"/>
      <c r="D19" s="269"/>
      <c r="H19" s="24"/>
      <c r="I19" s="24"/>
    </row>
    <row r="20" spans="2:9">
      <c r="B20" s="57" t="s">
        <v>6</v>
      </c>
      <c r="C20" s="269"/>
      <c r="D20" s="269"/>
      <c r="H20" s="24"/>
      <c r="I20" s="24"/>
    </row>
    <row r="21" spans="2:9">
      <c r="B21" s="57" t="s">
        <v>16</v>
      </c>
      <c r="C21" s="269"/>
      <c r="D21" s="269"/>
      <c r="H21" s="24"/>
      <c r="I21" s="24"/>
    </row>
    <row r="22" spans="2:9" ht="10.5" customHeight="1">
      <c r="B22" s="26"/>
      <c r="C22" s="24"/>
      <c r="D22" s="24"/>
      <c r="E22" s="24"/>
      <c r="F22" s="24"/>
      <c r="G22" s="24"/>
      <c r="H22" s="24"/>
      <c r="I22" s="24"/>
    </row>
    <row r="23" spans="2:9">
      <c r="B23" s="24" t="s">
        <v>17</v>
      </c>
      <c r="C23" s="47"/>
      <c r="D23" s="24"/>
      <c r="E23" s="24"/>
      <c r="F23" s="24"/>
      <c r="G23" s="24"/>
      <c r="H23" s="214" t="s">
        <v>18</v>
      </c>
      <c r="I23" s="24"/>
    </row>
    <row r="24" spans="2:9" ht="10.5" customHeight="1">
      <c r="B24" s="26"/>
      <c r="C24" s="24"/>
      <c r="D24" s="24"/>
      <c r="E24" s="24"/>
      <c r="F24" s="24"/>
      <c r="G24" s="24"/>
      <c r="H24" s="214" t="s">
        <v>19</v>
      </c>
      <c r="I24" s="24"/>
    </row>
    <row r="25" spans="2:9">
      <c r="B25" s="58" t="s">
        <v>20</v>
      </c>
      <c r="H25" s="24"/>
      <c r="I25" s="24"/>
    </row>
    <row r="26" spans="2:9">
      <c r="B26" s="57" t="s">
        <v>21</v>
      </c>
      <c r="C26" s="5"/>
      <c r="D26" s="25" t="s">
        <v>22</v>
      </c>
      <c r="E26" s="5"/>
      <c r="H26" s="24"/>
      <c r="I26" s="24"/>
    </row>
    <row r="27" spans="2:9">
      <c r="B27" s="57" t="s">
        <v>23</v>
      </c>
      <c r="C27" s="5"/>
      <c r="D27" s="25" t="s">
        <v>24</v>
      </c>
      <c r="E27" s="5"/>
      <c r="H27" s="24"/>
      <c r="I27" s="24"/>
    </row>
    <row r="28" spans="2:9" ht="10.5" customHeight="1">
      <c r="B28" s="26"/>
      <c r="C28" s="24"/>
      <c r="D28" s="24"/>
      <c r="E28" s="24"/>
      <c r="F28" s="24"/>
      <c r="G28" s="24"/>
      <c r="H28" s="24"/>
      <c r="I28" s="24"/>
    </row>
    <row r="29" spans="2:9">
      <c r="B29" s="58" t="s">
        <v>25</v>
      </c>
      <c r="H29" s="24"/>
      <c r="I29" s="24"/>
    </row>
    <row r="30" spans="2:9">
      <c r="B30" s="57" t="s">
        <v>26</v>
      </c>
      <c r="C30" s="5"/>
      <c r="D30" s="25" t="s">
        <v>27</v>
      </c>
      <c r="E30" s="5"/>
      <c r="H30" s="24"/>
      <c r="I30" s="24"/>
    </row>
    <row r="31" spans="2:9" ht="15.75">
      <c r="B31" s="57" t="s">
        <v>28</v>
      </c>
      <c r="C31" s="5"/>
    </row>
    <row r="32" spans="2:9" ht="10.5" customHeight="1">
      <c r="B32" s="26"/>
      <c r="C32" s="24"/>
      <c r="D32" s="24"/>
      <c r="E32" s="24"/>
      <c r="F32" s="24"/>
      <c r="G32" s="24"/>
      <c r="H32" s="24"/>
      <c r="I32" s="24"/>
    </row>
    <row r="33" spans="1:5" ht="15.75" customHeight="1">
      <c r="A33" s="270" t="s">
        <v>29</v>
      </c>
      <c r="B33" s="270"/>
      <c r="C33" s="216"/>
      <c r="D33" s="216"/>
      <c r="E33" s="216"/>
    </row>
    <row r="34" spans="1:5" ht="15" customHeight="1">
      <c r="A34" s="172" t="s">
        <v>30</v>
      </c>
      <c r="B34" s="27"/>
      <c r="C34" s="27"/>
      <c r="D34" s="27"/>
      <c r="E34" s="27"/>
    </row>
    <row r="35" spans="1:5">
      <c r="B35" s="27" t="s">
        <v>31</v>
      </c>
      <c r="C35" s="5"/>
    </row>
    <row r="36" spans="1:5">
      <c r="B36" s="27" t="s">
        <v>32</v>
      </c>
      <c r="C36" s="5"/>
    </row>
    <row r="37" spans="1:5">
      <c r="B37" s="27" t="s">
        <v>33</v>
      </c>
      <c r="C37" s="5"/>
    </row>
    <row r="38" spans="1:5">
      <c r="B38" s="27" t="s">
        <v>34</v>
      </c>
      <c r="C38" s="5"/>
    </row>
    <row r="39" spans="1:5">
      <c r="B39" s="27" t="s">
        <v>35</v>
      </c>
      <c r="C39" s="5"/>
    </row>
    <row r="40" spans="1:5">
      <c r="B40" s="27" t="s">
        <v>36</v>
      </c>
      <c r="C40" s="5"/>
    </row>
    <row r="41" spans="1:5">
      <c r="B41" s="27" t="s">
        <v>37</v>
      </c>
      <c r="C41" s="5"/>
      <c r="D41" s="25" t="s">
        <v>38</v>
      </c>
      <c r="E41" s="5"/>
    </row>
  </sheetData>
  <sheetProtection password="CC78" sheet="1" formatCells="0" formatColumns="0" formatRows="0"/>
  <mergeCells count="12">
    <mergeCell ref="A33:B33"/>
    <mergeCell ref="C10:D10"/>
    <mergeCell ref="C11:D11"/>
    <mergeCell ref="C21:D21"/>
    <mergeCell ref="A6:B6"/>
    <mergeCell ref="A14:B14"/>
    <mergeCell ref="C12:D12"/>
    <mergeCell ref="C19:D19"/>
    <mergeCell ref="C20:D20"/>
    <mergeCell ref="C7:D7"/>
    <mergeCell ref="C8:D8"/>
    <mergeCell ref="C9:D9"/>
  </mergeCells>
  <dataValidations count="1">
    <dataValidation type="list" allowBlank="1" showInputMessage="1" showErrorMessage="1" sqref="C23" xr:uid="{00000000-0002-0000-0000-000000000000}">
      <formula1>$H$23:$H$24</formula1>
    </dataValidation>
  </dataValidations>
  <pageMargins left="0.7" right="0.7" top="0.75" bottom="0.75" header="0.3" footer="0.3"/>
  <pageSetup orientation="portrait" r:id="rId1"/>
  <headerFooter>
    <oddHeader>&amp;C&amp;KFF0000Restricted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0</xdr:colOff>
                    <xdr:row>1</xdr:row>
                    <xdr:rowOff>0</xdr:rowOff>
                  </from>
                  <to>
                    <xdr:col>1</xdr:col>
                    <xdr:colOff>19050</xdr:colOff>
                    <xdr:row>2</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0</xdr:col>
                    <xdr:colOff>0</xdr:colOff>
                    <xdr:row>1</xdr:row>
                    <xdr:rowOff>171450</xdr:rowOff>
                  </from>
                  <to>
                    <xdr:col>0</xdr:col>
                    <xdr:colOff>209550</xdr:colOff>
                    <xdr:row>3</xdr:row>
                    <xdr:rowOff>28575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0</xdr:col>
                    <xdr:colOff>0</xdr:colOff>
                    <xdr:row>2</xdr:row>
                    <xdr:rowOff>161925</xdr:rowOff>
                  </from>
                  <to>
                    <xdr:col>0</xdr:col>
                    <xdr:colOff>209550</xdr:colOff>
                    <xdr:row>4</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6" tint="0.79998168889431442"/>
    <pageSetUpPr fitToPage="1"/>
  </sheetPr>
  <dimension ref="A1:AU170"/>
  <sheetViews>
    <sheetView zoomScaleNormal="100" zoomScaleSheetLayoutView="100" zoomScalePageLayoutView="70" workbookViewId="0">
      <selection activeCell="C13" sqref="C13"/>
    </sheetView>
  </sheetViews>
  <sheetFormatPr defaultColWidth="11.42578125" defaultRowHeight="15"/>
  <cols>
    <col min="1" max="1" width="37.140625" style="22" customWidth="1"/>
    <col min="2" max="2" width="13.42578125" style="22" bestFit="1" customWidth="1"/>
    <col min="3" max="3" width="16.5703125" style="78" bestFit="1" customWidth="1"/>
    <col min="4" max="8" width="15.28515625" style="78" bestFit="1" customWidth="1"/>
    <col min="9" max="9" width="15.28515625" style="78" customWidth="1"/>
    <col min="10" max="22" width="15.28515625" style="78" bestFit="1" customWidth="1"/>
    <col min="23" max="42" width="9.7109375" style="22" bestFit="1" customWidth="1"/>
    <col min="43" max="91" width="11.42578125" style="22" customWidth="1"/>
    <col min="92" max="16384" width="11.42578125" style="22"/>
  </cols>
  <sheetData>
    <row r="1" spans="1:47" ht="18">
      <c r="A1" s="247" t="s">
        <v>327</v>
      </c>
      <c r="C1" s="67"/>
      <c r="D1" s="67"/>
      <c r="E1" s="67"/>
      <c r="F1" s="67"/>
      <c r="G1" s="67"/>
      <c r="H1" s="67"/>
      <c r="I1" s="67"/>
      <c r="J1" s="67"/>
      <c r="K1" s="67"/>
      <c r="L1" s="67"/>
      <c r="V1" s="254" t="str">
        <f>IF(+'1a. Project Info'!C19="","",'1a. Project Info'!C19)</f>
        <v/>
      </c>
    </row>
    <row r="2" spans="1:47">
      <c r="A2" s="116" t="s">
        <v>328</v>
      </c>
      <c r="B2" s="264"/>
      <c r="C2" s="264"/>
      <c r="D2" s="264"/>
      <c r="E2" s="264"/>
      <c r="F2" s="264"/>
      <c r="G2" s="264"/>
      <c r="H2" s="264"/>
      <c r="I2" s="264"/>
      <c r="J2" s="264"/>
      <c r="K2" s="264"/>
      <c r="L2" s="264"/>
    </row>
    <row r="3" spans="1:47" ht="15.75">
      <c r="B3" s="115" t="s">
        <v>26</v>
      </c>
      <c r="C3" s="117" t="s">
        <v>27</v>
      </c>
    </row>
    <row r="4" spans="1:47" ht="15.75">
      <c r="A4" s="206" t="s">
        <v>329</v>
      </c>
      <c r="B4" s="10"/>
      <c r="C4" s="11"/>
    </row>
    <row r="5" spans="1:47" ht="15.75">
      <c r="A5" s="206" t="s">
        <v>330</v>
      </c>
      <c r="B5" s="10"/>
      <c r="C5" s="11"/>
    </row>
    <row r="6" spans="1:47" ht="15.75">
      <c r="A6" s="118" t="s">
        <v>331</v>
      </c>
      <c r="B6" s="119">
        <v>0.05</v>
      </c>
      <c r="C6" s="205">
        <v>0.2</v>
      </c>
    </row>
    <row r="8" spans="1:47">
      <c r="A8" s="120"/>
      <c r="C8" s="121"/>
      <c r="D8" s="121"/>
      <c r="E8" s="122"/>
      <c r="F8" s="122"/>
      <c r="G8" s="122"/>
      <c r="H8" s="122"/>
      <c r="J8" s="122"/>
      <c r="K8" s="122"/>
      <c r="L8" s="122"/>
      <c r="N8" s="122"/>
      <c r="O8" s="122"/>
      <c r="P8" s="122"/>
      <c r="Q8" s="122"/>
      <c r="R8" s="122"/>
      <c r="S8" s="122"/>
      <c r="T8" s="122"/>
      <c r="U8" s="122"/>
      <c r="V8" s="122"/>
      <c r="W8" s="120"/>
      <c r="X8" s="120"/>
      <c r="Y8" s="120"/>
      <c r="Z8" s="120"/>
      <c r="AA8" s="120"/>
      <c r="AB8" s="120"/>
      <c r="AC8" s="120"/>
      <c r="AD8" s="120"/>
      <c r="AE8" s="120"/>
      <c r="AF8" s="120"/>
      <c r="AG8" s="120"/>
      <c r="AH8" s="120"/>
      <c r="AI8" s="120"/>
      <c r="AJ8" s="120"/>
      <c r="AK8" s="120"/>
      <c r="AL8" s="120"/>
      <c r="AM8" s="120"/>
      <c r="AN8" s="120"/>
      <c r="AO8" s="120"/>
      <c r="AP8" s="120"/>
      <c r="AQ8" s="123"/>
    </row>
    <row r="9" spans="1:47" ht="15.75">
      <c r="A9" s="120"/>
      <c r="B9" s="120"/>
      <c r="C9" s="124" t="s">
        <v>332</v>
      </c>
      <c r="D9" s="124" t="s">
        <v>332</v>
      </c>
      <c r="E9" s="124" t="s">
        <v>332</v>
      </c>
      <c r="F9" s="124" t="s">
        <v>332</v>
      </c>
      <c r="G9" s="124" t="s">
        <v>332</v>
      </c>
      <c r="H9" s="124" t="s">
        <v>332</v>
      </c>
      <c r="I9" s="124" t="s">
        <v>332</v>
      </c>
      <c r="J9" s="124" t="s">
        <v>332</v>
      </c>
      <c r="K9" s="124" t="s">
        <v>332</v>
      </c>
      <c r="L9" s="124" t="s">
        <v>332</v>
      </c>
      <c r="M9" s="124" t="s">
        <v>332</v>
      </c>
      <c r="N9" s="124" t="s">
        <v>332</v>
      </c>
      <c r="O9" s="124" t="s">
        <v>332</v>
      </c>
      <c r="P9" s="124" t="s">
        <v>332</v>
      </c>
      <c r="Q9" s="124" t="s">
        <v>332</v>
      </c>
      <c r="R9" s="124" t="s">
        <v>332</v>
      </c>
      <c r="S9" s="124" t="s">
        <v>332</v>
      </c>
      <c r="T9" s="124" t="s">
        <v>332</v>
      </c>
      <c r="U9" s="124" t="s">
        <v>332</v>
      </c>
      <c r="V9" s="124" t="s">
        <v>332</v>
      </c>
      <c r="W9" s="125"/>
      <c r="X9" s="125"/>
      <c r="Y9" s="125"/>
      <c r="Z9" s="125"/>
      <c r="AA9" s="125"/>
      <c r="AB9" s="125"/>
      <c r="AC9" s="125"/>
      <c r="AD9" s="125"/>
      <c r="AE9" s="125"/>
      <c r="AF9" s="125"/>
      <c r="AG9" s="125"/>
      <c r="AH9" s="125"/>
      <c r="AI9" s="125"/>
      <c r="AJ9" s="125"/>
      <c r="AK9" s="125"/>
      <c r="AL9" s="125"/>
      <c r="AM9" s="125"/>
      <c r="AN9" s="125"/>
      <c r="AO9" s="125"/>
      <c r="AP9" s="125"/>
      <c r="AQ9" s="123"/>
    </row>
    <row r="10" spans="1:47">
      <c r="B10" s="123"/>
      <c r="C10" s="122">
        <v>1</v>
      </c>
      <c r="D10" s="122">
        <f t="shared" ref="D10:V10" si="0">+C10+1</f>
        <v>2</v>
      </c>
      <c r="E10" s="122">
        <f t="shared" si="0"/>
        <v>3</v>
      </c>
      <c r="F10" s="122">
        <f t="shared" si="0"/>
        <v>4</v>
      </c>
      <c r="G10" s="122">
        <f t="shared" si="0"/>
        <v>5</v>
      </c>
      <c r="H10" s="122">
        <f t="shared" si="0"/>
        <v>6</v>
      </c>
      <c r="I10" s="122">
        <f t="shared" si="0"/>
        <v>7</v>
      </c>
      <c r="J10" s="122">
        <f t="shared" si="0"/>
        <v>8</v>
      </c>
      <c r="K10" s="122">
        <f t="shared" si="0"/>
        <v>9</v>
      </c>
      <c r="L10" s="122">
        <f t="shared" si="0"/>
        <v>10</v>
      </c>
      <c r="M10" s="122">
        <f t="shared" si="0"/>
        <v>11</v>
      </c>
      <c r="N10" s="122">
        <f t="shared" si="0"/>
        <v>12</v>
      </c>
      <c r="O10" s="122">
        <f t="shared" si="0"/>
        <v>13</v>
      </c>
      <c r="P10" s="122">
        <f t="shared" si="0"/>
        <v>14</v>
      </c>
      <c r="Q10" s="122">
        <f t="shared" si="0"/>
        <v>15</v>
      </c>
      <c r="R10" s="122">
        <f t="shared" si="0"/>
        <v>16</v>
      </c>
      <c r="S10" s="122">
        <f t="shared" si="0"/>
        <v>17</v>
      </c>
      <c r="T10" s="122">
        <f t="shared" si="0"/>
        <v>18</v>
      </c>
      <c r="U10" s="122">
        <f t="shared" si="0"/>
        <v>19</v>
      </c>
      <c r="V10" s="122">
        <f t="shared" si="0"/>
        <v>20</v>
      </c>
      <c r="W10" s="126"/>
      <c r="X10" s="126"/>
      <c r="Y10" s="126"/>
      <c r="Z10" s="126"/>
      <c r="AA10" s="126"/>
      <c r="AB10" s="126"/>
      <c r="AC10" s="126"/>
      <c r="AD10" s="126"/>
      <c r="AE10" s="126"/>
      <c r="AF10" s="126"/>
      <c r="AG10" s="126"/>
      <c r="AH10" s="126"/>
      <c r="AI10" s="126"/>
      <c r="AJ10" s="126"/>
      <c r="AK10" s="126"/>
      <c r="AL10" s="126"/>
      <c r="AM10" s="126"/>
      <c r="AN10" s="126"/>
      <c r="AO10" s="126"/>
      <c r="AP10" s="126"/>
      <c r="AQ10" s="123"/>
    </row>
    <row r="11" spans="1:47">
      <c r="A11" s="127" t="s">
        <v>333</v>
      </c>
      <c r="B11" s="127" t="s">
        <v>333</v>
      </c>
      <c r="C11" s="127" t="s">
        <v>333</v>
      </c>
      <c r="D11" s="127" t="s">
        <v>333</v>
      </c>
      <c r="E11" s="127" t="s">
        <v>333</v>
      </c>
      <c r="F11" s="127" t="s">
        <v>333</v>
      </c>
      <c r="G11" s="127" t="s">
        <v>333</v>
      </c>
      <c r="H11" s="127" t="s">
        <v>333</v>
      </c>
      <c r="I11" s="127" t="s">
        <v>333</v>
      </c>
      <c r="J11" s="127" t="s">
        <v>333</v>
      </c>
      <c r="K11" s="127" t="s">
        <v>333</v>
      </c>
      <c r="L11" s="127" t="s">
        <v>333</v>
      </c>
      <c r="M11" s="127" t="s">
        <v>333</v>
      </c>
      <c r="N11" s="127" t="s">
        <v>333</v>
      </c>
      <c r="O11" s="127" t="s">
        <v>333</v>
      </c>
      <c r="P11" s="127" t="s">
        <v>333</v>
      </c>
      <c r="Q11" s="127" t="s">
        <v>333</v>
      </c>
      <c r="R11" s="127" t="s">
        <v>333</v>
      </c>
      <c r="S11" s="127" t="s">
        <v>333</v>
      </c>
      <c r="T11" s="127" t="s">
        <v>333</v>
      </c>
      <c r="U11" s="127" t="s">
        <v>333</v>
      </c>
      <c r="V11" s="127" t="s">
        <v>333</v>
      </c>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row>
    <row r="12" spans="1:47" ht="15.75">
      <c r="A12" s="129" t="s">
        <v>334</v>
      </c>
      <c r="B12" s="130"/>
      <c r="C12" s="131"/>
      <c r="D12" s="122"/>
      <c r="E12" s="122"/>
      <c r="F12" s="122"/>
      <c r="G12" s="122"/>
      <c r="H12" s="122"/>
      <c r="I12" s="122"/>
      <c r="J12" s="122"/>
      <c r="K12" s="122"/>
      <c r="L12" s="122"/>
      <c r="M12" s="122"/>
      <c r="N12" s="122"/>
      <c r="O12" s="122"/>
      <c r="P12" s="122"/>
      <c r="Q12" s="122"/>
      <c r="R12" s="122"/>
      <c r="S12" s="122"/>
      <c r="T12" s="122"/>
      <c r="U12" s="122"/>
      <c r="V12" s="122"/>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row>
    <row r="13" spans="1:47">
      <c r="A13" s="132" t="s">
        <v>335</v>
      </c>
      <c r="B13" s="130"/>
      <c r="C13" s="131">
        <f>+'6. Unit Info'!J70</f>
        <v>0</v>
      </c>
      <c r="D13" s="131">
        <f>+C13*(1+$B$4)</f>
        <v>0</v>
      </c>
      <c r="E13" s="131">
        <f>+D13*(1+$B$4)</f>
        <v>0</v>
      </c>
      <c r="F13" s="131">
        <f t="shared" ref="F13:V13" si="1">+E13*(1+$B$4)</f>
        <v>0</v>
      </c>
      <c r="G13" s="131">
        <f t="shared" si="1"/>
        <v>0</v>
      </c>
      <c r="H13" s="131">
        <f t="shared" si="1"/>
        <v>0</v>
      </c>
      <c r="I13" s="131">
        <f t="shared" si="1"/>
        <v>0</v>
      </c>
      <c r="J13" s="131">
        <f t="shared" si="1"/>
        <v>0</v>
      </c>
      <c r="K13" s="131">
        <f t="shared" si="1"/>
        <v>0</v>
      </c>
      <c r="L13" s="131">
        <f t="shared" si="1"/>
        <v>0</v>
      </c>
      <c r="M13" s="131">
        <f t="shared" si="1"/>
        <v>0</v>
      </c>
      <c r="N13" s="131">
        <f t="shared" si="1"/>
        <v>0</v>
      </c>
      <c r="O13" s="131">
        <f t="shared" si="1"/>
        <v>0</v>
      </c>
      <c r="P13" s="131">
        <f t="shared" si="1"/>
        <v>0</v>
      </c>
      <c r="Q13" s="131">
        <f t="shared" si="1"/>
        <v>0</v>
      </c>
      <c r="R13" s="131">
        <f t="shared" si="1"/>
        <v>0</v>
      </c>
      <c r="S13" s="131">
        <f t="shared" si="1"/>
        <v>0</v>
      </c>
      <c r="T13" s="131">
        <f t="shared" si="1"/>
        <v>0</v>
      </c>
      <c r="U13" s="131">
        <f t="shared" si="1"/>
        <v>0</v>
      </c>
      <c r="V13" s="131">
        <f t="shared" si="1"/>
        <v>0</v>
      </c>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row>
    <row r="14" spans="1:47">
      <c r="A14" s="132" t="s">
        <v>336</v>
      </c>
      <c r="B14" s="130"/>
      <c r="C14" s="131">
        <f>+'6. Unit Info'!O70</f>
        <v>0</v>
      </c>
      <c r="D14" s="131">
        <f>+C14*(1+$B$4)</f>
        <v>0</v>
      </c>
      <c r="E14" s="131">
        <f t="shared" ref="E14:V14" si="2">+D14*(1+$B$4)</f>
        <v>0</v>
      </c>
      <c r="F14" s="131">
        <f t="shared" si="2"/>
        <v>0</v>
      </c>
      <c r="G14" s="131">
        <f t="shared" si="2"/>
        <v>0</v>
      </c>
      <c r="H14" s="131">
        <f t="shared" si="2"/>
        <v>0</v>
      </c>
      <c r="I14" s="131">
        <f t="shared" si="2"/>
        <v>0</v>
      </c>
      <c r="J14" s="131">
        <f t="shared" si="2"/>
        <v>0</v>
      </c>
      <c r="K14" s="131">
        <f t="shared" si="2"/>
        <v>0</v>
      </c>
      <c r="L14" s="131">
        <f t="shared" si="2"/>
        <v>0</v>
      </c>
      <c r="M14" s="131">
        <f t="shared" si="2"/>
        <v>0</v>
      </c>
      <c r="N14" s="131">
        <f t="shared" si="2"/>
        <v>0</v>
      </c>
      <c r="O14" s="131">
        <f t="shared" si="2"/>
        <v>0</v>
      </c>
      <c r="P14" s="131">
        <f t="shared" si="2"/>
        <v>0</v>
      </c>
      <c r="Q14" s="131">
        <f t="shared" si="2"/>
        <v>0</v>
      </c>
      <c r="R14" s="131">
        <f t="shared" si="2"/>
        <v>0</v>
      </c>
      <c r="S14" s="131">
        <f t="shared" si="2"/>
        <v>0</v>
      </c>
      <c r="T14" s="131">
        <f t="shared" si="2"/>
        <v>0</v>
      </c>
      <c r="U14" s="131">
        <f t="shared" si="2"/>
        <v>0</v>
      </c>
      <c r="V14" s="131">
        <f t="shared" si="2"/>
        <v>0</v>
      </c>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row>
    <row r="15" spans="1:47">
      <c r="A15" s="130" t="s">
        <v>337</v>
      </c>
      <c r="B15" s="133"/>
      <c r="C15" s="131">
        <f>+(C13-C14)*$B$6</f>
        <v>0</v>
      </c>
      <c r="D15" s="131">
        <f t="shared" ref="D15:V15" si="3">+(D13-D14)*$B$6</f>
        <v>0</v>
      </c>
      <c r="E15" s="131">
        <f t="shared" si="3"/>
        <v>0</v>
      </c>
      <c r="F15" s="131">
        <f t="shared" si="3"/>
        <v>0</v>
      </c>
      <c r="G15" s="131">
        <f t="shared" si="3"/>
        <v>0</v>
      </c>
      <c r="H15" s="131">
        <f t="shared" si="3"/>
        <v>0</v>
      </c>
      <c r="I15" s="131">
        <f t="shared" si="3"/>
        <v>0</v>
      </c>
      <c r="J15" s="131">
        <f t="shared" si="3"/>
        <v>0</v>
      </c>
      <c r="K15" s="131">
        <f t="shared" si="3"/>
        <v>0</v>
      </c>
      <c r="L15" s="131">
        <f t="shared" si="3"/>
        <v>0</v>
      </c>
      <c r="M15" s="131">
        <f t="shared" si="3"/>
        <v>0</v>
      </c>
      <c r="N15" s="131">
        <f t="shared" si="3"/>
        <v>0</v>
      </c>
      <c r="O15" s="131">
        <f t="shared" si="3"/>
        <v>0</v>
      </c>
      <c r="P15" s="131">
        <f t="shared" si="3"/>
        <v>0</v>
      </c>
      <c r="Q15" s="131">
        <f t="shared" si="3"/>
        <v>0</v>
      </c>
      <c r="R15" s="131">
        <f t="shared" si="3"/>
        <v>0</v>
      </c>
      <c r="S15" s="131">
        <f t="shared" si="3"/>
        <v>0</v>
      </c>
      <c r="T15" s="131">
        <f t="shared" si="3"/>
        <v>0</v>
      </c>
      <c r="U15" s="131">
        <f t="shared" si="3"/>
        <v>0</v>
      </c>
      <c r="V15" s="131">
        <f t="shared" si="3"/>
        <v>0</v>
      </c>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row>
    <row r="16" spans="1:47">
      <c r="A16" s="238" t="s">
        <v>338</v>
      </c>
      <c r="B16" s="133"/>
      <c r="C16" s="244"/>
      <c r="D16" s="131">
        <f t="shared" ref="D16:V16" si="4">+C16*(1+$B$4)</f>
        <v>0</v>
      </c>
      <c r="E16" s="131">
        <f t="shared" si="4"/>
        <v>0</v>
      </c>
      <c r="F16" s="131">
        <f t="shared" si="4"/>
        <v>0</v>
      </c>
      <c r="G16" s="131">
        <f t="shared" si="4"/>
        <v>0</v>
      </c>
      <c r="H16" s="131">
        <f t="shared" si="4"/>
        <v>0</v>
      </c>
      <c r="I16" s="131">
        <f t="shared" si="4"/>
        <v>0</v>
      </c>
      <c r="J16" s="131">
        <f t="shared" si="4"/>
        <v>0</v>
      </c>
      <c r="K16" s="131">
        <f t="shared" si="4"/>
        <v>0</v>
      </c>
      <c r="L16" s="131">
        <f t="shared" si="4"/>
        <v>0</v>
      </c>
      <c r="M16" s="131">
        <f t="shared" si="4"/>
        <v>0</v>
      </c>
      <c r="N16" s="131">
        <f t="shared" si="4"/>
        <v>0</v>
      </c>
      <c r="O16" s="131">
        <f t="shared" si="4"/>
        <v>0</v>
      </c>
      <c r="P16" s="131">
        <f t="shared" si="4"/>
        <v>0</v>
      </c>
      <c r="Q16" s="131">
        <f t="shared" si="4"/>
        <v>0</v>
      </c>
      <c r="R16" s="131">
        <f t="shared" si="4"/>
        <v>0</v>
      </c>
      <c r="S16" s="131">
        <f t="shared" si="4"/>
        <v>0</v>
      </c>
      <c r="T16" s="131">
        <f t="shared" si="4"/>
        <v>0</v>
      </c>
      <c r="U16" s="131">
        <f t="shared" si="4"/>
        <v>0</v>
      </c>
      <c r="V16" s="131">
        <f t="shared" si="4"/>
        <v>0</v>
      </c>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row>
    <row r="17" spans="1:47">
      <c r="A17" s="237" t="s">
        <v>338</v>
      </c>
      <c r="B17" s="133"/>
      <c r="C17" s="12"/>
      <c r="D17" s="134">
        <f>+C17*(1+$B$4)</f>
        <v>0</v>
      </c>
      <c r="E17" s="134">
        <f t="shared" ref="E17:V17" si="5">+D17*(1+$B$4)</f>
        <v>0</v>
      </c>
      <c r="F17" s="134">
        <f t="shared" si="5"/>
        <v>0</v>
      </c>
      <c r="G17" s="134">
        <f t="shared" si="5"/>
        <v>0</v>
      </c>
      <c r="H17" s="134">
        <f t="shared" si="5"/>
        <v>0</v>
      </c>
      <c r="I17" s="134">
        <f t="shared" si="5"/>
        <v>0</v>
      </c>
      <c r="J17" s="134">
        <f t="shared" si="5"/>
        <v>0</v>
      </c>
      <c r="K17" s="134">
        <f t="shared" si="5"/>
        <v>0</v>
      </c>
      <c r="L17" s="134">
        <f t="shared" si="5"/>
        <v>0</v>
      </c>
      <c r="M17" s="134">
        <f t="shared" si="5"/>
        <v>0</v>
      </c>
      <c r="N17" s="134">
        <f t="shared" si="5"/>
        <v>0</v>
      </c>
      <c r="O17" s="134">
        <f t="shared" si="5"/>
        <v>0</v>
      </c>
      <c r="P17" s="134">
        <f t="shared" si="5"/>
        <v>0</v>
      </c>
      <c r="Q17" s="134">
        <f t="shared" si="5"/>
        <v>0</v>
      </c>
      <c r="R17" s="134">
        <f t="shared" si="5"/>
        <v>0</v>
      </c>
      <c r="S17" s="134">
        <f t="shared" si="5"/>
        <v>0</v>
      </c>
      <c r="T17" s="134">
        <f t="shared" si="5"/>
        <v>0</v>
      </c>
      <c r="U17" s="134">
        <f t="shared" si="5"/>
        <v>0</v>
      </c>
      <c r="V17" s="134">
        <f t="shared" si="5"/>
        <v>0</v>
      </c>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row>
    <row r="18" spans="1:47">
      <c r="A18" s="135" t="s">
        <v>339</v>
      </c>
      <c r="B18" s="130"/>
      <c r="C18" s="131">
        <f>C13-C14-C15+C16+C17</f>
        <v>0</v>
      </c>
      <c r="D18" s="131">
        <f t="shared" ref="D18:V18" si="6">D13-D14-D15+D16+D17</f>
        <v>0</v>
      </c>
      <c r="E18" s="131">
        <f t="shared" si="6"/>
        <v>0</v>
      </c>
      <c r="F18" s="131">
        <f t="shared" si="6"/>
        <v>0</v>
      </c>
      <c r="G18" s="131">
        <f t="shared" si="6"/>
        <v>0</v>
      </c>
      <c r="H18" s="131">
        <f t="shared" si="6"/>
        <v>0</v>
      </c>
      <c r="I18" s="131">
        <f t="shared" si="6"/>
        <v>0</v>
      </c>
      <c r="J18" s="131">
        <f t="shared" si="6"/>
        <v>0</v>
      </c>
      <c r="K18" s="131">
        <f t="shared" si="6"/>
        <v>0</v>
      </c>
      <c r="L18" s="131">
        <f t="shared" si="6"/>
        <v>0</v>
      </c>
      <c r="M18" s="131">
        <f t="shared" si="6"/>
        <v>0</v>
      </c>
      <c r="N18" s="131">
        <f t="shared" si="6"/>
        <v>0</v>
      </c>
      <c r="O18" s="131">
        <f t="shared" si="6"/>
        <v>0</v>
      </c>
      <c r="P18" s="131">
        <f t="shared" si="6"/>
        <v>0</v>
      </c>
      <c r="Q18" s="131">
        <f t="shared" si="6"/>
        <v>0</v>
      </c>
      <c r="R18" s="131">
        <f t="shared" si="6"/>
        <v>0</v>
      </c>
      <c r="S18" s="131">
        <f t="shared" si="6"/>
        <v>0</v>
      </c>
      <c r="T18" s="131">
        <f t="shared" si="6"/>
        <v>0</v>
      </c>
      <c r="U18" s="131">
        <f t="shared" si="6"/>
        <v>0</v>
      </c>
      <c r="V18" s="131">
        <f t="shared" si="6"/>
        <v>0</v>
      </c>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row>
    <row r="19" spans="1:47">
      <c r="A19" s="130"/>
      <c r="B19" s="130"/>
      <c r="C19" s="131"/>
      <c r="D19" s="131"/>
      <c r="E19" s="136"/>
      <c r="F19" s="136"/>
      <c r="G19" s="136"/>
      <c r="H19" s="136"/>
      <c r="I19" s="136"/>
      <c r="J19" s="136"/>
      <c r="K19" s="136"/>
      <c r="L19" s="136"/>
      <c r="M19" s="136"/>
      <c r="N19" s="136"/>
      <c r="O19" s="136"/>
      <c r="P19" s="136"/>
      <c r="Q19" s="136"/>
      <c r="R19" s="136"/>
      <c r="S19" s="136"/>
      <c r="T19" s="136"/>
      <c r="U19" s="136"/>
      <c r="V19" s="136"/>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row>
    <row r="20" spans="1:47">
      <c r="A20" s="137" t="s">
        <v>340</v>
      </c>
      <c r="B20" s="123"/>
      <c r="C20" s="131">
        <f>+'6. Unit Info'!J82</f>
        <v>0</v>
      </c>
      <c r="D20" s="131">
        <f>IF(C20="","",+C20*(1+$C$4))</f>
        <v>0</v>
      </c>
      <c r="E20" s="131">
        <f t="shared" ref="E20:V20" si="7">IF(D20="","",+D20*(1+$C$4))</f>
        <v>0</v>
      </c>
      <c r="F20" s="131">
        <f t="shared" si="7"/>
        <v>0</v>
      </c>
      <c r="G20" s="131">
        <f t="shared" si="7"/>
        <v>0</v>
      </c>
      <c r="H20" s="131">
        <f t="shared" si="7"/>
        <v>0</v>
      </c>
      <c r="I20" s="131">
        <f t="shared" si="7"/>
        <v>0</v>
      </c>
      <c r="J20" s="131">
        <f t="shared" si="7"/>
        <v>0</v>
      </c>
      <c r="K20" s="131">
        <f t="shared" si="7"/>
        <v>0</v>
      </c>
      <c r="L20" s="131">
        <f t="shared" si="7"/>
        <v>0</v>
      </c>
      <c r="M20" s="131">
        <f t="shared" si="7"/>
        <v>0</v>
      </c>
      <c r="N20" s="131">
        <f t="shared" si="7"/>
        <v>0</v>
      </c>
      <c r="O20" s="131">
        <f t="shared" si="7"/>
        <v>0</v>
      </c>
      <c r="P20" s="131">
        <f t="shared" si="7"/>
        <v>0</v>
      </c>
      <c r="Q20" s="131">
        <f t="shared" si="7"/>
        <v>0</v>
      </c>
      <c r="R20" s="131">
        <f t="shared" si="7"/>
        <v>0</v>
      </c>
      <c r="S20" s="131">
        <f t="shared" si="7"/>
        <v>0</v>
      </c>
      <c r="T20" s="131">
        <f t="shared" si="7"/>
        <v>0</v>
      </c>
      <c r="U20" s="131">
        <f t="shared" si="7"/>
        <v>0</v>
      </c>
      <c r="V20" s="131">
        <f t="shared" si="7"/>
        <v>0</v>
      </c>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row>
    <row r="21" spans="1:47">
      <c r="A21" s="138" t="s">
        <v>341</v>
      </c>
      <c r="B21" s="139"/>
      <c r="C21" s="12"/>
      <c r="D21" s="134">
        <f>+C21*(1+$C$4)</f>
        <v>0</v>
      </c>
      <c r="E21" s="134">
        <f t="shared" ref="E21:V21" si="8">+D21*(1+$C$4)</f>
        <v>0</v>
      </c>
      <c r="F21" s="134">
        <f t="shared" si="8"/>
        <v>0</v>
      </c>
      <c r="G21" s="134">
        <f t="shared" si="8"/>
        <v>0</v>
      </c>
      <c r="H21" s="134">
        <f t="shared" si="8"/>
        <v>0</v>
      </c>
      <c r="I21" s="134">
        <f t="shared" si="8"/>
        <v>0</v>
      </c>
      <c r="J21" s="134">
        <f t="shared" si="8"/>
        <v>0</v>
      </c>
      <c r="K21" s="134">
        <f t="shared" si="8"/>
        <v>0</v>
      </c>
      <c r="L21" s="134">
        <f t="shared" si="8"/>
        <v>0</v>
      </c>
      <c r="M21" s="134">
        <f t="shared" si="8"/>
        <v>0</v>
      </c>
      <c r="N21" s="134">
        <f t="shared" si="8"/>
        <v>0</v>
      </c>
      <c r="O21" s="134">
        <f t="shared" si="8"/>
        <v>0</v>
      </c>
      <c r="P21" s="134">
        <f t="shared" si="8"/>
        <v>0</v>
      </c>
      <c r="Q21" s="134">
        <f t="shared" si="8"/>
        <v>0</v>
      </c>
      <c r="R21" s="134">
        <f t="shared" si="8"/>
        <v>0</v>
      </c>
      <c r="S21" s="134">
        <f t="shared" si="8"/>
        <v>0</v>
      </c>
      <c r="T21" s="134">
        <f t="shared" si="8"/>
        <v>0</v>
      </c>
      <c r="U21" s="134">
        <f t="shared" si="8"/>
        <v>0</v>
      </c>
      <c r="V21" s="134">
        <f t="shared" si="8"/>
        <v>0</v>
      </c>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row>
    <row r="22" spans="1:47">
      <c r="A22" s="140" t="s">
        <v>342</v>
      </c>
      <c r="B22" s="123"/>
      <c r="C22" s="131">
        <f>SUM(C20:C21)</f>
        <v>0</v>
      </c>
      <c r="D22" s="131">
        <f>D20+D21</f>
        <v>0</v>
      </c>
      <c r="E22" s="131">
        <f t="shared" ref="E22:V22" si="9">(E20+E21)</f>
        <v>0</v>
      </c>
      <c r="F22" s="131">
        <f t="shared" si="9"/>
        <v>0</v>
      </c>
      <c r="G22" s="131">
        <f t="shared" si="9"/>
        <v>0</v>
      </c>
      <c r="H22" s="131">
        <f t="shared" si="9"/>
        <v>0</v>
      </c>
      <c r="I22" s="131">
        <f t="shared" si="9"/>
        <v>0</v>
      </c>
      <c r="J22" s="131">
        <f t="shared" si="9"/>
        <v>0</v>
      </c>
      <c r="K22" s="131">
        <f t="shared" si="9"/>
        <v>0</v>
      </c>
      <c r="L22" s="131">
        <f t="shared" si="9"/>
        <v>0</v>
      </c>
      <c r="M22" s="131">
        <f t="shared" si="9"/>
        <v>0</v>
      </c>
      <c r="N22" s="131">
        <f t="shared" si="9"/>
        <v>0</v>
      </c>
      <c r="O22" s="131">
        <f t="shared" si="9"/>
        <v>0</v>
      </c>
      <c r="P22" s="131">
        <f t="shared" si="9"/>
        <v>0</v>
      </c>
      <c r="Q22" s="131">
        <f t="shared" si="9"/>
        <v>0</v>
      </c>
      <c r="R22" s="131">
        <f t="shared" si="9"/>
        <v>0</v>
      </c>
      <c r="S22" s="131">
        <f t="shared" si="9"/>
        <v>0</v>
      </c>
      <c r="T22" s="131">
        <f t="shared" si="9"/>
        <v>0</v>
      </c>
      <c r="U22" s="131">
        <f t="shared" si="9"/>
        <v>0</v>
      </c>
      <c r="V22" s="131">
        <f t="shared" si="9"/>
        <v>0</v>
      </c>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row>
    <row r="23" spans="1:47">
      <c r="A23" s="141" t="s">
        <v>343</v>
      </c>
      <c r="B23" s="139"/>
      <c r="C23" s="134">
        <f>+C20*$C$6</f>
        <v>0</v>
      </c>
      <c r="D23" s="134">
        <f t="shared" ref="D23:V23" si="10">+D20*$C$6</f>
        <v>0</v>
      </c>
      <c r="E23" s="134">
        <f t="shared" si="10"/>
        <v>0</v>
      </c>
      <c r="F23" s="134">
        <f t="shared" si="10"/>
        <v>0</v>
      </c>
      <c r="G23" s="134">
        <f t="shared" si="10"/>
        <v>0</v>
      </c>
      <c r="H23" s="134">
        <f t="shared" si="10"/>
        <v>0</v>
      </c>
      <c r="I23" s="134">
        <f t="shared" si="10"/>
        <v>0</v>
      </c>
      <c r="J23" s="134">
        <f t="shared" si="10"/>
        <v>0</v>
      </c>
      <c r="K23" s="134">
        <f t="shared" si="10"/>
        <v>0</v>
      </c>
      <c r="L23" s="134">
        <f t="shared" si="10"/>
        <v>0</v>
      </c>
      <c r="M23" s="134">
        <f t="shared" si="10"/>
        <v>0</v>
      </c>
      <c r="N23" s="134">
        <f t="shared" si="10"/>
        <v>0</v>
      </c>
      <c r="O23" s="134">
        <f t="shared" si="10"/>
        <v>0</v>
      </c>
      <c r="P23" s="134">
        <f t="shared" si="10"/>
        <v>0</v>
      </c>
      <c r="Q23" s="134">
        <f t="shared" si="10"/>
        <v>0</v>
      </c>
      <c r="R23" s="134">
        <f t="shared" si="10"/>
        <v>0</v>
      </c>
      <c r="S23" s="134">
        <f t="shared" si="10"/>
        <v>0</v>
      </c>
      <c r="T23" s="134">
        <f t="shared" si="10"/>
        <v>0</v>
      </c>
      <c r="U23" s="134">
        <f t="shared" si="10"/>
        <v>0</v>
      </c>
      <c r="V23" s="134">
        <f t="shared" si="10"/>
        <v>0</v>
      </c>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row>
    <row r="24" spans="1:47">
      <c r="A24" s="140" t="s">
        <v>344</v>
      </c>
      <c r="B24" s="123"/>
      <c r="C24" s="131">
        <f t="shared" ref="C24:V24" si="11">C22-C23</f>
        <v>0</v>
      </c>
      <c r="D24" s="131">
        <f t="shared" si="11"/>
        <v>0</v>
      </c>
      <c r="E24" s="131">
        <f t="shared" si="11"/>
        <v>0</v>
      </c>
      <c r="F24" s="131">
        <f t="shared" si="11"/>
        <v>0</v>
      </c>
      <c r="G24" s="131">
        <f t="shared" si="11"/>
        <v>0</v>
      </c>
      <c r="H24" s="131">
        <f t="shared" si="11"/>
        <v>0</v>
      </c>
      <c r="I24" s="131">
        <f t="shared" si="11"/>
        <v>0</v>
      </c>
      <c r="J24" s="131">
        <f t="shared" si="11"/>
        <v>0</v>
      </c>
      <c r="K24" s="131">
        <f t="shared" si="11"/>
        <v>0</v>
      </c>
      <c r="L24" s="131">
        <f t="shared" si="11"/>
        <v>0</v>
      </c>
      <c r="M24" s="131">
        <f t="shared" si="11"/>
        <v>0</v>
      </c>
      <c r="N24" s="131">
        <f t="shared" si="11"/>
        <v>0</v>
      </c>
      <c r="O24" s="131">
        <f t="shared" si="11"/>
        <v>0</v>
      </c>
      <c r="P24" s="131">
        <f t="shared" si="11"/>
        <v>0</v>
      </c>
      <c r="Q24" s="131">
        <f t="shared" si="11"/>
        <v>0</v>
      </c>
      <c r="R24" s="131">
        <f t="shared" si="11"/>
        <v>0</v>
      </c>
      <c r="S24" s="131">
        <f t="shared" si="11"/>
        <v>0</v>
      </c>
      <c r="T24" s="131">
        <f t="shared" si="11"/>
        <v>0</v>
      </c>
      <c r="U24" s="131">
        <f t="shared" si="11"/>
        <v>0</v>
      </c>
      <c r="V24" s="131">
        <f t="shared" si="11"/>
        <v>0</v>
      </c>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row>
    <row r="25" spans="1:47">
      <c r="A25" s="251" t="s">
        <v>345</v>
      </c>
      <c r="B25" s="123"/>
      <c r="C25" s="12"/>
      <c r="D25" s="134">
        <f>+C25*(1+$C$4)</f>
        <v>0</v>
      </c>
      <c r="E25" s="134">
        <f t="shared" ref="E25:V25" si="12">+D25*(1+$C$4)</f>
        <v>0</v>
      </c>
      <c r="F25" s="134">
        <f t="shared" si="12"/>
        <v>0</v>
      </c>
      <c r="G25" s="134">
        <f t="shared" si="12"/>
        <v>0</v>
      </c>
      <c r="H25" s="134">
        <f t="shared" si="12"/>
        <v>0</v>
      </c>
      <c r="I25" s="134">
        <f t="shared" si="12"/>
        <v>0</v>
      </c>
      <c r="J25" s="134">
        <f t="shared" si="12"/>
        <v>0</v>
      </c>
      <c r="K25" s="134">
        <f t="shared" si="12"/>
        <v>0</v>
      </c>
      <c r="L25" s="134">
        <f t="shared" si="12"/>
        <v>0</v>
      </c>
      <c r="M25" s="134">
        <f t="shared" si="12"/>
        <v>0</v>
      </c>
      <c r="N25" s="134">
        <f t="shared" si="12"/>
        <v>0</v>
      </c>
      <c r="O25" s="134">
        <f t="shared" si="12"/>
        <v>0</v>
      </c>
      <c r="P25" s="134">
        <f t="shared" si="12"/>
        <v>0</v>
      </c>
      <c r="Q25" s="134">
        <f t="shared" si="12"/>
        <v>0</v>
      </c>
      <c r="R25" s="134">
        <f t="shared" si="12"/>
        <v>0</v>
      </c>
      <c r="S25" s="134">
        <f t="shared" si="12"/>
        <v>0</v>
      </c>
      <c r="T25" s="134">
        <f t="shared" si="12"/>
        <v>0</v>
      </c>
      <c r="U25" s="134">
        <f t="shared" si="12"/>
        <v>0</v>
      </c>
      <c r="V25" s="134">
        <f t="shared" si="12"/>
        <v>0</v>
      </c>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row>
    <row r="26" spans="1:47">
      <c r="A26" s="140" t="s">
        <v>346</v>
      </c>
      <c r="B26" s="123"/>
      <c r="C26" s="131">
        <f t="shared" ref="C26:V26" si="13">C18+C24+C25</f>
        <v>0</v>
      </c>
      <c r="D26" s="131">
        <f t="shared" si="13"/>
        <v>0</v>
      </c>
      <c r="E26" s="131">
        <f t="shared" si="13"/>
        <v>0</v>
      </c>
      <c r="F26" s="131">
        <f t="shared" si="13"/>
        <v>0</v>
      </c>
      <c r="G26" s="131">
        <f t="shared" si="13"/>
        <v>0</v>
      </c>
      <c r="H26" s="131">
        <f t="shared" si="13"/>
        <v>0</v>
      </c>
      <c r="I26" s="131">
        <f t="shared" si="13"/>
        <v>0</v>
      </c>
      <c r="J26" s="131">
        <f t="shared" si="13"/>
        <v>0</v>
      </c>
      <c r="K26" s="131">
        <f t="shared" si="13"/>
        <v>0</v>
      </c>
      <c r="L26" s="131">
        <f t="shared" si="13"/>
        <v>0</v>
      </c>
      <c r="M26" s="131">
        <f t="shared" si="13"/>
        <v>0</v>
      </c>
      <c r="N26" s="131">
        <f t="shared" si="13"/>
        <v>0</v>
      </c>
      <c r="O26" s="131">
        <f t="shared" si="13"/>
        <v>0</v>
      </c>
      <c r="P26" s="131">
        <f t="shared" si="13"/>
        <v>0</v>
      </c>
      <c r="Q26" s="131">
        <f t="shared" si="13"/>
        <v>0</v>
      </c>
      <c r="R26" s="131">
        <f t="shared" si="13"/>
        <v>0</v>
      </c>
      <c r="S26" s="131">
        <f t="shared" si="13"/>
        <v>0</v>
      </c>
      <c r="T26" s="131">
        <f t="shared" si="13"/>
        <v>0</v>
      </c>
      <c r="U26" s="131">
        <f t="shared" si="13"/>
        <v>0</v>
      </c>
      <c r="V26" s="131">
        <f t="shared" si="13"/>
        <v>0</v>
      </c>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row>
    <row r="27" spans="1:47">
      <c r="A27" s="120"/>
      <c r="B27" s="120"/>
      <c r="C27" s="122"/>
      <c r="D27" s="122"/>
      <c r="E27" s="122"/>
      <c r="F27" s="122"/>
      <c r="G27" s="122"/>
      <c r="H27" s="122"/>
      <c r="I27" s="122"/>
      <c r="J27" s="122"/>
      <c r="K27" s="122"/>
      <c r="L27" s="122"/>
      <c r="M27" s="122"/>
      <c r="N27" s="122"/>
      <c r="O27" s="122"/>
      <c r="P27" s="122"/>
      <c r="Q27" s="122"/>
      <c r="R27" s="122"/>
      <c r="S27" s="122"/>
      <c r="T27" s="122"/>
      <c r="U27" s="122"/>
      <c r="V27" s="122"/>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row>
    <row r="28" spans="1:47" ht="15.75">
      <c r="A28" s="129" t="s">
        <v>347</v>
      </c>
      <c r="B28" s="120"/>
      <c r="C28" s="122"/>
      <c r="D28" s="122"/>
      <c r="E28" s="122"/>
      <c r="F28" s="122"/>
      <c r="G28" s="122"/>
      <c r="H28" s="122"/>
      <c r="I28" s="122"/>
      <c r="J28" s="122"/>
      <c r="K28" s="122"/>
      <c r="L28" s="122"/>
      <c r="M28" s="122"/>
      <c r="N28" s="122"/>
      <c r="O28" s="122"/>
      <c r="P28" s="122"/>
      <c r="Q28" s="122"/>
      <c r="R28" s="122"/>
      <c r="S28" s="122"/>
      <c r="T28" s="122"/>
      <c r="U28" s="122"/>
      <c r="V28" s="122"/>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row>
    <row r="29" spans="1:47">
      <c r="A29" s="137" t="s">
        <v>26</v>
      </c>
      <c r="B29" s="120"/>
      <c r="C29" s="142">
        <f>+'7b. Ann Bud'!B52-C32-C33</f>
        <v>0</v>
      </c>
      <c r="D29" s="142">
        <f>+C29*(1+$B$5)</f>
        <v>0</v>
      </c>
      <c r="E29" s="142">
        <f t="shared" ref="E29:V29" si="14">+D29*(1+$B$5)</f>
        <v>0</v>
      </c>
      <c r="F29" s="142">
        <f t="shared" si="14"/>
        <v>0</v>
      </c>
      <c r="G29" s="142">
        <f t="shared" si="14"/>
        <v>0</v>
      </c>
      <c r="H29" s="142">
        <f t="shared" si="14"/>
        <v>0</v>
      </c>
      <c r="I29" s="142">
        <f t="shared" si="14"/>
        <v>0</v>
      </c>
      <c r="J29" s="142">
        <f t="shared" si="14"/>
        <v>0</v>
      </c>
      <c r="K29" s="142">
        <f t="shared" si="14"/>
        <v>0</v>
      </c>
      <c r="L29" s="142">
        <f t="shared" si="14"/>
        <v>0</v>
      </c>
      <c r="M29" s="142">
        <f t="shared" si="14"/>
        <v>0</v>
      </c>
      <c r="N29" s="142">
        <f t="shared" si="14"/>
        <v>0</v>
      </c>
      <c r="O29" s="142">
        <f t="shared" si="14"/>
        <v>0</v>
      </c>
      <c r="P29" s="142">
        <f t="shared" si="14"/>
        <v>0</v>
      </c>
      <c r="Q29" s="142">
        <f t="shared" si="14"/>
        <v>0</v>
      </c>
      <c r="R29" s="142">
        <f t="shared" si="14"/>
        <v>0</v>
      </c>
      <c r="S29" s="142">
        <f t="shared" si="14"/>
        <v>0</v>
      </c>
      <c r="T29" s="142">
        <f t="shared" si="14"/>
        <v>0</v>
      </c>
      <c r="U29" s="142">
        <f t="shared" si="14"/>
        <v>0</v>
      </c>
      <c r="V29" s="142">
        <f t="shared" si="14"/>
        <v>0</v>
      </c>
      <c r="W29" s="143"/>
      <c r="X29" s="143"/>
      <c r="Y29" s="143"/>
      <c r="Z29" s="143"/>
      <c r="AA29" s="143"/>
      <c r="AB29" s="143"/>
      <c r="AC29" s="143"/>
      <c r="AD29" s="143"/>
      <c r="AE29" s="143"/>
      <c r="AF29" s="143"/>
      <c r="AG29" s="143"/>
      <c r="AH29" s="143"/>
      <c r="AI29" s="143"/>
      <c r="AJ29" s="143"/>
      <c r="AK29" s="143"/>
      <c r="AL29" s="143"/>
      <c r="AM29" s="143"/>
      <c r="AN29" s="143"/>
      <c r="AO29" s="143"/>
      <c r="AP29" s="143"/>
      <c r="AQ29" s="123"/>
    </row>
    <row r="30" spans="1:47">
      <c r="A30" s="137" t="s">
        <v>27</v>
      </c>
      <c r="B30" s="127"/>
      <c r="C30" s="142">
        <f>+'7b. Ann Bud'!F52</f>
        <v>0</v>
      </c>
      <c r="D30" s="142">
        <f>+C30*(1+$C$5)</f>
        <v>0</v>
      </c>
      <c r="E30" s="142">
        <f t="shared" ref="E30:V30" si="15">+D30*(1+$C$5)</f>
        <v>0</v>
      </c>
      <c r="F30" s="142">
        <f t="shared" si="15"/>
        <v>0</v>
      </c>
      <c r="G30" s="142">
        <f t="shared" si="15"/>
        <v>0</v>
      </c>
      <c r="H30" s="142">
        <f t="shared" si="15"/>
        <v>0</v>
      </c>
      <c r="I30" s="142">
        <f t="shared" si="15"/>
        <v>0</v>
      </c>
      <c r="J30" s="142">
        <f t="shared" si="15"/>
        <v>0</v>
      </c>
      <c r="K30" s="142">
        <f t="shared" si="15"/>
        <v>0</v>
      </c>
      <c r="L30" s="142">
        <f t="shared" si="15"/>
        <v>0</v>
      </c>
      <c r="M30" s="142">
        <f t="shared" si="15"/>
        <v>0</v>
      </c>
      <c r="N30" s="142">
        <f t="shared" si="15"/>
        <v>0</v>
      </c>
      <c r="O30" s="142">
        <f t="shared" si="15"/>
        <v>0</v>
      </c>
      <c r="P30" s="142">
        <f t="shared" si="15"/>
        <v>0</v>
      </c>
      <c r="Q30" s="142">
        <f t="shared" si="15"/>
        <v>0</v>
      </c>
      <c r="R30" s="142">
        <f t="shared" si="15"/>
        <v>0</v>
      </c>
      <c r="S30" s="142">
        <f t="shared" si="15"/>
        <v>0</v>
      </c>
      <c r="T30" s="142">
        <f t="shared" si="15"/>
        <v>0</v>
      </c>
      <c r="U30" s="142">
        <f t="shared" si="15"/>
        <v>0</v>
      </c>
      <c r="V30" s="142">
        <f t="shared" si="15"/>
        <v>0</v>
      </c>
      <c r="W30" s="143"/>
      <c r="X30" s="143"/>
      <c r="Y30" s="143"/>
      <c r="Z30" s="143"/>
      <c r="AA30" s="143"/>
      <c r="AB30" s="143"/>
      <c r="AC30" s="143"/>
      <c r="AD30" s="143"/>
      <c r="AE30" s="143"/>
      <c r="AF30" s="143"/>
      <c r="AG30" s="143"/>
      <c r="AH30" s="143"/>
      <c r="AI30" s="143"/>
      <c r="AJ30" s="143"/>
      <c r="AK30" s="143"/>
      <c r="AL30" s="143"/>
      <c r="AM30" s="143"/>
      <c r="AN30" s="143"/>
      <c r="AO30" s="143"/>
      <c r="AP30" s="143"/>
      <c r="AQ30" s="123"/>
    </row>
    <row r="31" spans="1:47" ht="15.75">
      <c r="A31" s="129" t="s">
        <v>348</v>
      </c>
      <c r="B31" s="127"/>
      <c r="C31" s="142"/>
      <c r="D31" s="142"/>
      <c r="E31" s="142"/>
      <c r="F31" s="142"/>
      <c r="G31" s="142"/>
      <c r="H31" s="142"/>
      <c r="I31" s="142"/>
      <c r="J31" s="142"/>
      <c r="K31" s="142"/>
      <c r="L31" s="142"/>
      <c r="M31" s="142"/>
      <c r="N31" s="142"/>
      <c r="O31" s="142"/>
      <c r="P31" s="142"/>
      <c r="Q31" s="142"/>
      <c r="R31" s="142"/>
      <c r="S31" s="142"/>
      <c r="T31" s="142"/>
      <c r="U31" s="142"/>
      <c r="V31" s="142"/>
      <c r="W31" s="143"/>
      <c r="X31" s="143"/>
      <c r="Y31" s="143"/>
      <c r="Z31" s="143"/>
      <c r="AA31" s="143"/>
      <c r="AB31" s="143"/>
      <c r="AC31" s="143"/>
      <c r="AD31" s="143"/>
      <c r="AE31" s="143"/>
      <c r="AF31" s="143"/>
      <c r="AG31" s="143"/>
      <c r="AH31" s="143"/>
      <c r="AI31" s="143"/>
      <c r="AJ31" s="143"/>
      <c r="AK31" s="143"/>
      <c r="AL31" s="143"/>
      <c r="AM31" s="143"/>
      <c r="AN31" s="143"/>
      <c r="AO31" s="143"/>
      <c r="AP31" s="143"/>
      <c r="AQ31" s="123"/>
    </row>
    <row r="32" spans="1:47">
      <c r="A32" s="137" t="str">
        <f>+IF('7b. Ann Bud'!A48="","n/a",'7b. Ann Bud'!A48)</f>
        <v>n/a</v>
      </c>
      <c r="B32" s="127"/>
      <c r="C32" s="142">
        <f>+'7b. Ann Bud'!B48</f>
        <v>0</v>
      </c>
      <c r="D32" s="142">
        <f>+C32</f>
        <v>0</v>
      </c>
      <c r="E32" s="142">
        <f t="shared" ref="E32:V32" si="16">+D32</f>
        <v>0</v>
      </c>
      <c r="F32" s="142">
        <f t="shared" si="16"/>
        <v>0</v>
      </c>
      <c r="G32" s="142">
        <f t="shared" si="16"/>
        <v>0</v>
      </c>
      <c r="H32" s="142">
        <f t="shared" si="16"/>
        <v>0</v>
      </c>
      <c r="I32" s="142">
        <f t="shared" si="16"/>
        <v>0</v>
      </c>
      <c r="J32" s="142">
        <f t="shared" si="16"/>
        <v>0</v>
      </c>
      <c r="K32" s="142">
        <f t="shared" si="16"/>
        <v>0</v>
      </c>
      <c r="L32" s="142">
        <f t="shared" si="16"/>
        <v>0</v>
      </c>
      <c r="M32" s="142">
        <f t="shared" si="16"/>
        <v>0</v>
      </c>
      <c r="N32" s="142">
        <f t="shared" si="16"/>
        <v>0</v>
      </c>
      <c r="O32" s="142">
        <f t="shared" si="16"/>
        <v>0</v>
      </c>
      <c r="P32" s="240">
        <f t="shared" si="16"/>
        <v>0</v>
      </c>
      <c r="Q32" s="240">
        <f t="shared" si="16"/>
        <v>0</v>
      </c>
      <c r="R32" s="240">
        <f t="shared" si="16"/>
        <v>0</v>
      </c>
      <c r="S32" s="240">
        <f t="shared" si="16"/>
        <v>0</v>
      </c>
      <c r="T32" s="240">
        <f t="shared" si="16"/>
        <v>0</v>
      </c>
      <c r="U32" s="240">
        <f t="shared" si="16"/>
        <v>0</v>
      </c>
      <c r="V32" s="240">
        <f t="shared" si="16"/>
        <v>0</v>
      </c>
      <c r="W32" s="143"/>
      <c r="X32" s="143"/>
      <c r="Y32" s="143"/>
      <c r="Z32" s="143"/>
      <c r="AA32" s="143"/>
      <c r="AB32" s="143"/>
      <c r="AC32" s="143"/>
      <c r="AD32" s="143"/>
      <c r="AE32" s="143"/>
      <c r="AF32" s="143"/>
      <c r="AG32" s="143"/>
      <c r="AH32" s="143"/>
      <c r="AI32" s="143"/>
      <c r="AJ32" s="143"/>
      <c r="AK32" s="143"/>
      <c r="AL32" s="143"/>
      <c r="AM32" s="143"/>
      <c r="AN32" s="143"/>
      <c r="AO32" s="143"/>
      <c r="AP32" s="143"/>
      <c r="AQ32" s="123"/>
    </row>
    <row r="33" spans="1:43">
      <c r="A33" s="137" t="str">
        <f>+IF('7b. Ann Bud'!A49="","n/a",'7b. Ann Bud'!A49)</f>
        <v>n/a</v>
      </c>
      <c r="B33" s="127"/>
      <c r="C33" s="142">
        <f>+'7b. Ann Bud'!B49</f>
        <v>0</v>
      </c>
      <c r="D33" s="142">
        <f>+C33</f>
        <v>0</v>
      </c>
      <c r="E33" s="142">
        <f t="shared" ref="E33:V33" si="17">+D33</f>
        <v>0</v>
      </c>
      <c r="F33" s="142">
        <f t="shared" si="17"/>
        <v>0</v>
      </c>
      <c r="G33" s="142">
        <f t="shared" si="17"/>
        <v>0</v>
      </c>
      <c r="H33" s="142">
        <f t="shared" si="17"/>
        <v>0</v>
      </c>
      <c r="I33" s="142">
        <f t="shared" si="17"/>
        <v>0</v>
      </c>
      <c r="J33" s="142">
        <f t="shared" si="17"/>
        <v>0</v>
      </c>
      <c r="K33" s="142">
        <f t="shared" si="17"/>
        <v>0</v>
      </c>
      <c r="L33" s="142">
        <f t="shared" si="17"/>
        <v>0</v>
      </c>
      <c r="M33" s="142">
        <f t="shared" si="17"/>
        <v>0</v>
      </c>
      <c r="N33" s="142">
        <f t="shared" si="17"/>
        <v>0</v>
      </c>
      <c r="O33" s="142">
        <f t="shared" si="17"/>
        <v>0</v>
      </c>
      <c r="P33" s="240">
        <f t="shared" si="17"/>
        <v>0</v>
      </c>
      <c r="Q33" s="240">
        <f t="shared" si="17"/>
        <v>0</v>
      </c>
      <c r="R33" s="240">
        <f t="shared" si="17"/>
        <v>0</v>
      </c>
      <c r="S33" s="240">
        <f t="shared" si="17"/>
        <v>0</v>
      </c>
      <c r="T33" s="240">
        <f t="shared" si="17"/>
        <v>0</v>
      </c>
      <c r="U33" s="240">
        <f t="shared" si="17"/>
        <v>0</v>
      </c>
      <c r="V33" s="240">
        <f t="shared" si="17"/>
        <v>0</v>
      </c>
      <c r="W33" s="143"/>
      <c r="X33" s="143"/>
      <c r="Y33" s="143"/>
      <c r="Z33" s="143"/>
      <c r="AA33" s="143"/>
      <c r="AB33" s="143"/>
      <c r="AC33" s="143"/>
      <c r="AD33" s="143"/>
      <c r="AE33" s="143"/>
      <c r="AF33" s="143"/>
      <c r="AG33" s="143"/>
      <c r="AH33" s="143"/>
      <c r="AI33" s="143"/>
      <c r="AJ33" s="143"/>
      <c r="AK33" s="143"/>
      <c r="AL33" s="143"/>
      <c r="AM33" s="143"/>
      <c r="AN33" s="143"/>
      <c r="AO33" s="143"/>
      <c r="AP33" s="143"/>
      <c r="AQ33" s="123"/>
    </row>
    <row r="34" spans="1:43">
      <c r="A34" s="144"/>
      <c r="B34" s="127"/>
      <c r="C34" s="145"/>
      <c r="D34" s="145"/>
      <c r="E34" s="145"/>
      <c r="F34" s="145"/>
      <c r="G34" s="145"/>
      <c r="H34" s="145"/>
      <c r="I34" s="145"/>
      <c r="J34" s="145"/>
      <c r="K34" s="145"/>
      <c r="L34" s="145"/>
      <c r="M34" s="145"/>
      <c r="N34" s="145"/>
      <c r="O34" s="145"/>
      <c r="P34" s="145"/>
      <c r="Q34" s="145"/>
      <c r="R34" s="145"/>
      <c r="S34" s="145"/>
      <c r="T34" s="145"/>
      <c r="U34" s="145"/>
      <c r="V34" s="145"/>
      <c r="W34" s="127"/>
      <c r="X34" s="127"/>
      <c r="Y34" s="127"/>
      <c r="Z34" s="127"/>
      <c r="AA34" s="127"/>
      <c r="AB34" s="127"/>
      <c r="AC34" s="127"/>
      <c r="AD34" s="127"/>
      <c r="AE34" s="127"/>
      <c r="AF34" s="127"/>
      <c r="AG34" s="127"/>
      <c r="AH34" s="127"/>
      <c r="AI34" s="127"/>
      <c r="AJ34" s="127"/>
      <c r="AK34" s="127"/>
      <c r="AL34" s="127"/>
      <c r="AM34" s="127"/>
      <c r="AN34" s="127"/>
      <c r="AO34" s="127"/>
      <c r="AP34" s="127"/>
      <c r="AQ34" s="123"/>
    </row>
    <row r="35" spans="1:43" ht="15.75">
      <c r="A35" s="129" t="s">
        <v>349</v>
      </c>
      <c r="B35" s="120"/>
      <c r="C35" s="142">
        <f>C26-C29-C30-C32-C33</f>
        <v>0</v>
      </c>
      <c r="D35" s="142">
        <f t="shared" ref="D35:V35" si="18">D26-D29-D30-D32-D33</f>
        <v>0</v>
      </c>
      <c r="E35" s="142">
        <f t="shared" si="18"/>
        <v>0</v>
      </c>
      <c r="F35" s="142">
        <f t="shared" si="18"/>
        <v>0</v>
      </c>
      <c r="G35" s="142">
        <f t="shared" si="18"/>
        <v>0</v>
      </c>
      <c r="H35" s="142">
        <f t="shared" si="18"/>
        <v>0</v>
      </c>
      <c r="I35" s="142">
        <f t="shared" si="18"/>
        <v>0</v>
      </c>
      <c r="J35" s="142">
        <f t="shared" si="18"/>
        <v>0</v>
      </c>
      <c r="K35" s="142">
        <f t="shared" si="18"/>
        <v>0</v>
      </c>
      <c r="L35" s="142">
        <f t="shared" si="18"/>
        <v>0</v>
      </c>
      <c r="M35" s="142">
        <f t="shared" si="18"/>
        <v>0</v>
      </c>
      <c r="N35" s="142">
        <f t="shared" si="18"/>
        <v>0</v>
      </c>
      <c r="O35" s="142">
        <f t="shared" si="18"/>
        <v>0</v>
      </c>
      <c r="P35" s="142">
        <f t="shared" si="18"/>
        <v>0</v>
      </c>
      <c r="Q35" s="142">
        <f t="shared" si="18"/>
        <v>0</v>
      </c>
      <c r="R35" s="142">
        <f t="shared" si="18"/>
        <v>0</v>
      </c>
      <c r="S35" s="142">
        <f t="shared" si="18"/>
        <v>0</v>
      </c>
      <c r="T35" s="142">
        <f t="shared" si="18"/>
        <v>0</v>
      </c>
      <c r="U35" s="142">
        <f t="shared" si="18"/>
        <v>0</v>
      </c>
      <c r="V35" s="142">
        <f t="shared" si="18"/>
        <v>0</v>
      </c>
      <c r="W35" s="143"/>
      <c r="X35" s="143"/>
      <c r="Y35" s="143"/>
      <c r="Z35" s="143"/>
      <c r="AA35" s="143"/>
      <c r="AB35" s="143"/>
      <c r="AC35" s="143"/>
      <c r="AD35" s="143"/>
      <c r="AE35" s="143"/>
      <c r="AF35" s="143"/>
      <c r="AG35" s="143"/>
      <c r="AH35" s="143"/>
      <c r="AI35" s="143"/>
      <c r="AJ35" s="143"/>
      <c r="AK35" s="143"/>
      <c r="AL35" s="143"/>
      <c r="AM35" s="143"/>
      <c r="AN35" s="143"/>
      <c r="AO35" s="143"/>
      <c r="AP35" s="143"/>
      <c r="AQ35" s="123"/>
    </row>
    <row r="36" spans="1:43">
      <c r="A36" s="146"/>
      <c r="B36" s="146"/>
      <c r="C36" s="136"/>
      <c r="D36" s="136"/>
      <c r="E36" s="136"/>
      <c r="F36" s="136"/>
      <c r="G36" s="136"/>
      <c r="H36" s="136"/>
      <c r="I36" s="136"/>
      <c r="J36" s="136"/>
      <c r="K36" s="136"/>
      <c r="L36" s="136"/>
      <c r="M36" s="136"/>
      <c r="N36" s="136"/>
      <c r="O36" s="136"/>
      <c r="P36" s="136"/>
      <c r="Q36" s="136"/>
      <c r="R36" s="136"/>
      <c r="S36" s="136"/>
      <c r="T36" s="136"/>
      <c r="U36" s="136"/>
      <c r="V36" s="136"/>
      <c r="W36" s="146"/>
      <c r="X36" s="146"/>
      <c r="Y36" s="146"/>
      <c r="Z36" s="146"/>
      <c r="AA36" s="146"/>
      <c r="AB36" s="146"/>
      <c r="AC36" s="146"/>
      <c r="AD36" s="146"/>
      <c r="AE36" s="146"/>
      <c r="AF36" s="146"/>
      <c r="AG36" s="146"/>
      <c r="AH36" s="146"/>
      <c r="AI36" s="146"/>
      <c r="AJ36" s="146"/>
      <c r="AK36" s="146"/>
      <c r="AL36" s="146"/>
      <c r="AM36" s="146"/>
      <c r="AN36" s="146"/>
      <c r="AO36" s="146"/>
      <c r="AP36" s="146"/>
      <c r="AQ36" s="123"/>
    </row>
    <row r="37" spans="1:43">
      <c r="A37" s="140" t="s">
        <v>350</v>
      </c>
      <c r="B37" s="120"/>
      <c r="C37" s="142">
        <f t="shared" ref="C37:V37" si="19">C61</f>
        <v>0</v>
      </c>
      <c r="D37" s="142">
        <f t="shared" si="19"/>
        <v>0</v>
      </c>
      <c r="E37" s="142">
        <f t="shared" si="19"/>
        <v>0</v>
      </c>
      <c r="F37" s="142">
        <f t="shared" si="19"/>
        <v>0</v>
      </c>
      <c r="G37" s="142">
        <f t="shared" si="19"/>
        <v>0</v>
      </c>
      <c r="H37" s="142">
        <f t="shared" si="19"/>
        <v>0</v>
      </c>
      <c r="I37" s="142">
        <f t="shared" si="19"/>
        <v>0</v>
      </c>
      <c r="J37" s="142">
        <f t="shared" si="19"/>
        <v>0</v>
      </c>
      <c r="K37" s="142">
        <f t="shared" si="19"/>
        <v>0</v>
      </c>
      <c r="L37" s="142">
        <f t="shared" si="19"/>
        <v>0</v>
      </c>
      <c r="M37" s="142">
        <f t="shared" si="19"/>
        <v>0</v>
      </c>
      <c r="N37" s="142">
        <f t="shared" si="19"/>
        <v>0</v>
      </c>
      <c r="O37" s="142">
        <f t="shared" si="19"/>
        <v>0</v>
      </c>
      <c r="P37" s="142">
        <f t="shared" si="19"/>
        <v>0</v>
      </c>
      <c r="Q37" s="142">
        <f t="shared" si="19"/>
        <v>0</v>
      </c>
      <c r="R37" s="142">
        <f t="shared" si="19"/>
        <v>0</v>
      </c>
      <c r="S37" s="142">
        <f t="shared" si="19"/>
        <v>0</v>
      </c>
      <c r="T37" s="142">
        <f t="shared" si="19"/>
        <v>0</v>
      </c>
      <c r="U37" s="142">
        <f t="shared" si="19"/>
        <v>0</v>
      </c>
      <c r="V37" s="142">
        <f t="shared" si="19"/>
        <v>0</v>
      </c>
      <c r="W37" s="143"/>
      <c r="X37" s="143"/>
      <c r="Y37" s="143"/>
      <c r="Z37" s="143"/>
      <c r="AA37" s="143"/>
      <c r="AB37" s="143"/>
      <c r="AC37" s="143"/>
      <c r="AD37" s="143"/>
      <c r="AE37" s="143"/>
      <c r="AF37" s="143"/>
      <c r="AG37" s="143"/>
      <c r="AH37" s="143"/>
      <c r="AI37" s="143"/>
      <c r="AJ37" s="143"/>
      <c r="AK37" s="143"/>
      <c r="AL37" s="143"/>
      <c r="AM37" s="143"/>
      <c r="AN37" s="143"/>
      <c r="AO37" s="143"/>
      <c r="AP37" s="143"/>
      <c r="AQ37" s="123"/>
    </row>
    <row r="38" spans="1:43">
      <c r="A38" s="147" t="s">
        <v>351</v>
      </c>
      <c r="B38" s="120"/>
      <c r="C38" s="142">
        <f>C71</f>
        <v>0</v>
      </c>
      <c r="D38" s="142">
        <f t="shared" ref="D38:V38" si="20">D71</f>
        <v>0</v>
      </c>
      <c r="E38" s="142">
        <f t="shared" si="20"/>
        <v>0</v>
      </c>
      <c r="F38" s="142">
        <f t="shared" si="20"/>
        <v>0</v>
      </c>
      <c r="G38" s="142">
        <f t="shared" si="20"/>
        <v>0</v>
      </c>
      <c r="H38" s="142">
        <f t="shared" si="20"/>
        <v>0</v>
      </c>
      <c r="I38" s="142">
        <f t="shared" si="20"/>
        <v>0</v>
      </c>
      <c r="J38" s="142">
        <f t="shared" si="20"/>
        <v>0</v>
      </c>
      <c r="K38" s="142">
        <f t="shared" si="20"/>
        <v>0</v>
      </c>
      <c r="L38" s="142">
        <f t="shared" si="20"/>
        <v>0</v>
      </c>
      <c r="M38" s="142">
        <f t="shared" si="20"/>
        <v>0</v>
      </c>
      <c r="N38" s="142">
        <f t="shared" si="20"/>
        <v>0</v>
      </c>
      <c r="O38" s="142">
        <f t="shared" si="20"/>
        <v>0</v>
      </c>
      <c r="P38" s="142">
        <f t="shared" si="20"/>
        <v>0</v>
      </c>
      <c r="Q38" s="142">
        <f t="shared" si="20"/>
        <v>0</v>
      </c>
      <c r="R38" s="142">
        <f t="shared" si="20"/>
        <v>0</v>
      </c>
      <c r="S38" s="142">
        <f t="shared" si="20"/>
        <v>0</v>
      </c>
      <c r="T38" s="142">
        <f t="shared" si="20"/>
        <v>0</v>
      </c>
      <c r="U38" s="142">
        <f t="shared" si="20"/>
        <v>0</v>
      </c>
      <c r="V38" s="142">
        <f t="shared" si="20"/>
        <v>0</v>
      </c>
      <c r="W38" s="143"/>
      <c r="X38" s="143"/>
      <c r="Y38" s="143"/>
      <c r="Z38" s="143"/>
      <c r="AA38" s="143"/>
      <c r="AB38" s="143"/>
      <c r="AC38" s="143"/>
      <c r="AD38" s="143"/>
      <c r="AE38" s="143"/>
      <c r="AF38" s="143"/>
      <c r="AG38" s="143"/>
      <c r="AH38" s="143"/>
      <c r="AI38" s="143"/>
      <c r="AJ38" s="143"/>
      <c r="AK38" s="143"/>
      <c r="AL38" s="143"/>
      <c r="AM38" s="143"/>
      <c r="AN38" s="143"/>
      <c r="AO38" s="143"/>
      <c r="AP38" s="143"/>
      <c r="AQ38" s="123"/>
    </row>
    <row r="39" spans="1:43">
      <c r="A39" s="147" t="s">
        <v>352</v>
      </c>
      <c r="B39" s="120"/>
      <c r="C39" s="142">
        <f t="shared" ref="C39:V39" si="21">+C81+C86</f>
        <v>0</v>
      </c>
      <c r="D39" s="142">
        <f t="shared" si="21"/>
        <v>0</v>
      </c>
      <c r="E39" s="142">
        <f t="shared" si="21"/>
        <v>0</v>
      </c>
      <c r="F39" s="142">
        <f t="shared" si="21"/>
        <v>0</v>
      </c>
      <c r="G39" s="142">
        <f t="shared" si="21"/>
        <v>0</v>
      </c>
      <c r="H39" s="142">
        <f t="shared" si="21"/>
        <v>0</v>
      </c>
      <c r="I39" s="142">
        <f t="shared" si="21"/>
        <v>0</v>
      </c>
      <c r="J39" s="142">
        <f t="shared" si="21"/>
        <v>0</v>
      </c>
      <c r="K39" s="142">
        <f t="shared" si="21"/>
        <v>0</v>
      </c>
      <c r="L39" s="142">
        <f t="shared" si="21"/>
        <v>0</v>
      </c>
      <c r="M39" s="142">
        <f t="shared" si="21"/>
        <v>0</v>
      </c>
      <c r="N39" s="142">
        <f t="shared" si="21"/>
        <v>0</v>
      </c>
      <c r="O39" s="142">
        <f t="shared" si="21"/>
        <v>0</v>
      </c>
      <c r="P39" s="142">
        <f t="shared" si="21"/>
        <v>0</v>
      </c>
      <c r="Q39" s="142">
        <f t="shared" si="21"/>
        <v>0</v>
      </c>
      <c r="R39" s="142">
        <f t="shared" si="21"/>
        <v>0</v>
      </c>
      <c r="S39" s="142">
        <f t="shared" si="21"/>
        <v>0</v>
      </c>
      <c r="T39" s="142">
        <f t="shared" si="21"/>
        <v>0</v>
      </c>
      <c r="U39" s="142">
        <f t="shared" si="21"/>
        <v>0</v>
      </c>
      <c r="V39" s="142">
        <f t="shared" si="21"/>
        <v>0</v>
      </c>
      <c r="W39" s="143"/>
      <c r="X39" s="143"/>
      <c r="Y39" s="143"/>
      <c r="Z39" s="143"/>
      <c r="AA39" s="143"/>
      <c r="AB39" s="143"/>
      <c r="AC39" s="143"/>
      <c r="AD39" s="143"/>
      <c r="AE39" s="143"/>
      <c r="AF39" s="143"/>
      <c r="AG39" s="143"/>
      <c r="AH39" s="143"/>
      <c r="AI39" s="143"/>
      <c r="AJ39" s="143"/>
      <c r="AK39" s="143"/>
      <c r="AL39" s="143"/>
      <c r="AM39" s="143"/>
      <c r="AN39" s="143"/>
      <c r="AO39" s="143"/>
      <c r="AP39" s="143"/>
      <c r="AQ39" s="123"/>
    </row>
    <row r="40" spans="1:43">
      <c r="A40" s="147" t="s">
        <v>353</v>
      </c>
      <c r="B40" s="120"/>
      <c r="C40" s="142">
        <f>+IF(C35-C37-C38-C39&gt;0,IF(($B$120-(C35-C37-C38-C39)*$B$123)&gt;0,(C35-C37-C38-C39)*$B$123,$B$120),0)</f>
        <v>0</v>
      </c>
      <c r="D40" s="142">
        <f t="shared" ref="D40:V40" si="22">+IF(D35-D37-D38-D39&gt;0,IF((C$128-(D35-D37-D38-D39)*$B$123)&gt;0,(D35-D37-D38-D39)*$B$123,C$128),0)</f>
        <v>0</v>
      </c>
      <c r="E40" s="142">
        <f t="shared" si="22"/>
        <v>0</v>
      </c>
      <c r="F40" s="142">
        <f t="shared" si="22"/>
        <v>0</v>
      </c>
      <c r="G40" s="142">
        <f t="shared" si="22"/>
        <v>0</v>
      </c>
      <c r="H40" s="142">
        <f t="shared" si="22"/>
        <v>0</v>
      </c>
      <c r="I40" s="142">
        <f t="shared" si="22"/>
        <v>0</v>
      </c>
      <c r="J40" s="142">
        <f t="shared" si="22"/>
        <v>0</v>
      </c>
      <c r="K40" s="142">
        <f t="shared" si="22"/>
        <v>0</v>
      </c>
      <c r="L40" s="142">
        <f t="shared" si="22"/>
        <v>0</v>
      </c>
      <c r="M40" s="142">
        <f t="shared" si="22"/>
        <v>0</v>
      </c>
      <c r="N40" s="142">
        <f t="shared" si="22"/>
        <v>0</v>
      </c>
      <c r="O40" s="142">
        <f t="shared" si="22"/>
        <v>0</v>
      </c>
      <c r="P40" s="142">
        <f t="shared" si="22"/>
        <v>0</v>
      </c>
      <c r="Q40" s="142">
        <f t="shared" si="22"/>
        <v>0</v>
      </c>
      <c r="R40" s="142">
        <f t="shared" si="22"/>
        <v>0</v>
      </c>
      <c r="S40" s="142">
        <f t="shared" si="22"/>
        <v>0</v>
      </c>
      <c r="T40" s="142">
        <f t="shared" si="22"/>
        <v>0</v>
      </c>
      <c r="U40" s="142">
        <f t="shared" si="22"/>
        <v>0</v>
      </c>
      <c r="V40" s="142">
        <f t="shared" si="22"/>
        <v>0</v>
      </c>
      <c r="W40" s="143"/>
      <c r="X40" s="143"/>
      <c r="Y40" s="143"/>
      <c r="Z40" s="143"/>
      <c r="AA40" s="143"/>
      <c r="AB40" s="143"/>
      <c r="AC40" s="143"/>
      <c r="AD40" s="143"/>
      <c r="AE40" s="143"/>
      <c r="AF40" s="143"/>
      <c r="AG40" s="143"/>
      <c r="AH40" s="143"/>
      <c r="AI40" s="143"/>
      <c r="AJ40" s="143"/>
      <c r="AK40" s="143"/>
      <c r="AL40" s="143"/>
      <c r="AM40" s="143"/>
      <c r="AN40" s="143"/>
      <c r="AO40" s="143"/>
      <c r="AP40" s="143"/>
      <c r="AQ40" s="123"/>
    </row>
    <row r="41" spans="1:43">
      <c r="A41" s="140" t="s">
        <v>354</v>
      </c>
      <c r="B41" s="120"/>
      <c r="C41" s="13"/>
      <c r="D41" s="13"/>
      <c r="E41" s="13"/>
      <c r="F41" s="13"/>
      <c r="G41" s="13"/>
      <c r="H41" s="13"/>
      <c r="I41" s="13"/>
      <c r="J41" s="13"/>
      <c r="K41" s="13"/>
      <c r="L41" s="13"/>
      <c r="M41" s="13"/>
      <c r="N41" s="13"/>
      <c r="O41" s="13"/>
      <c r="P41" s="13"/>
      <c r="Q41" s="13"/>
      <c r="R41" s="13"/>
      <c r="S41" s="13"/>
      <c r="T41" s="13"/>
      <c r="U41" s="13"/>
      <c r="V41" s="13"/>
      <c r="W41" s="143"/>
      <c r="X41" s="143"/>
      <c r="Y41" s="143"/>
      <c r="Z41" s="143"/>
      <c r="AA41" s="143"/>
      <c r="AB41" s="143"/>
      <c r="AC41" s="143"/>
      <c r="AD41" s="143"/>
      <c r="AE41" s="143"/>
      <c r="AF41" s="143"/>
      <c r="AG41" s="143"/>
      <c r="AH41" s="143"/>
      <c r="AI41" s="143"/>
      <c r="AJ41" s="143"/>
      <c r="AK41" s="143"/>
      <c r="AL41" s="143"/>
      <c r="AM41" s="143"/>
      <c r="AN41" s="143"/>
      <c r="AO41" s="143"/>
      <c r="AP41" s="143"/>
      <c r="AQ41" s="123"/>
    </row>
    <row r="42" spans="1:43">
      <c r="A42" s="207" t="s">
        <v>355</v>
      </c>
      <c r="B42" s="120"/>
      <c r="C42" s="13"/>
      <c r="D42" s="13"/>
      <c r="E42" s="13"/>
      <c r="F42" s="13"/>
      <c r="G42" s="13"/>
      <c r="H42" s="13"/>
      <c r="I42" s="13"/>
      <c r="J42" s="13"/>
      <c r="K42" s="13"/>
      <c r="L42" s="13"/>
      <c r="M42" s="13"/>
      <c r="N42" s="13"/>
      <c r="O42" s="13"/>
      <c r="P42" s="13"/>
      <c r="Q42" s="13"/>
      <c r="R42" s="13"/>
      <c r="S42" s="13"/>
      <c r="T42" s="13"/>
      <c r="U42" s="13"/>
      <c r="V42" s="13"/>
      <c r="W42" s="148"/>
      <c r="X42" s="148"/>
      <c r="Y42" s="148"/>
      <c r="Z42" s="148"/>
      <c r="AA42" s="148"/>
      <c r="AB42" s="148"/>
      <c r="AC42" s="148"/>
      <c r="AD42" s="148"/>
      <c r="AE42" s="148"/>
      <c r="AF42" s="148"/>
      <c r="AG42" s="148"/>
      <c r="AH42" s="148"/>
      <c r="AI42" s="148"/>
      <c r="AJ42" s="148"/>
      <c r="AK42" s="148"/>
      <c r="AL42" s="148"/>
      <c r="AM42" s="148"/>
      <c r="AN42" s="148"/>
      <c r="AO42" s="148"/>
      <c r="AP42" s="148"/>
      <c r="AQ42" s="123"/>
    </row>
    <row r="43" spans="1:43">
      <c r="A43" s="265" t="s">
        <v>355</v>
      </c>
      <c r="B43" s="120"/>
      <c r="C43" s="13"/>
      <c r="D43" s="13"/>
      <c r="E43" s="13"/>
      <c r="F43" s="13"/>
      <c r="G43" s="13"/>
      <c r="H43" s="13"/>
      <c r="I43" s="13"/>
      <c r="J43" s="13"/>
      <c r="K43" s="13"/>
      <c r="L43" s="13"/>
      <c r="M43" s="13"/>
      <c r="N43" s="13"/>
      <c r="O43" s="13"/>
      <c r="P43" s="13"/>
      <c r="Q43" s="13"/>
      <c r="R43" s="13"/>
      <c r="S43" s="13"/>
      <c r="T43" s="13"/>
      <c r="U43" s="13"/>
      <c r="V43" s="13"/>
      <c r="W43" s="148"/>
      <c r="X43" s="148"/>
      <c r="Y43" s="148"/>
      <c r="Z43" s="148"/>
      <c r="AA43" s="148"/>
      <c r="AB43" s="148"/>
      <c r="AC43" s="148"/>
      <c r="AD43" s="148"/>
      <c r="AE43" s="148"/>
      <c r="AF43" s="148"/>
      <c r="AG43" s="148"/>
      <c r="AH43" s="148"/>
      <c r="AI43" s="148"/>
      <c r="AJ43" s="148"/>
      <c r="AK43" s="148"/>
      <c r="AL43" s="148"/>
      <c r="AM43" s="148"/>
      <c r="AN43" s="148"/>
      <c r="AO43" s="148"/>
      <c r="AP43" s="148"/>
      <c r="AQ43" s="123"/>
    </row>
    <row r="44" spans="1:43">
      <c r="A44" s="265" t="s">
        <v>355</v>
      </c>
      <c r="B44" s="120"/>
      <c r="C44" s="13"/>
      <c r="D44" s="13"/>
      <c r="E44" s="13"/>
      <c r="F44" s="13"/>
      <c r="G44" s="13"/>
      <c r="H44" s="13"/>
      <c r="I44" s="13"/>
      <c r="J44" s="13"/>
      <c r="K44" s="13"/>
      <c r="L44" s="13"/>
      <c r="M44" s="13"/>
      <c r="N44" s="13"/>
      <c r="O44" s="13"/>
      <c r="P44" s="13"/>
      <c r="Q44" s="13"/>
      <c r="R44" s="13"/>
      <c r="S44" s="13"/>
      <c r="T44" s="13"/>
      <c r="U44" s="13"/>
      <c r="V44" s="13"/>
      <c r="W44" s="148"/>
      <c r="X44" s="148"/>
      <c r="Y44" s="148"/>
      <c r="Z44" s="148"/>
      <c r="AA44" s="148"/>
      <c r="AB44" s="148"/>
      <c r="AC44" s="148"/>
      <c r="AD44" s="148"/>
      <c r="AE44" s="148"/>
      <c r="AF44" s="148"/>
      <c r="AG44" s="148"/>
      <c r="AH44" s="148"/>
      <c r="AI44" s="148"/>
      <c r="AJ44" s="148"/>
      <c r="AK44" s="148"/>
      <c r="AL44" s="148"/>
      <c r="AM44" s="148"/>
      <c r="AN44" s="148"/>
      <c r="AO44" s="148"/>
      <c r="AP44" s="148"/>
      <c r="AQ44" s="123"/>
    </row>
    <row r="45" spans="1:43">
      <c r="A45" s="265" t="s">
        <v>355</v>
      </c>
      <c r="B45" s="120"/>
      <c r="C45" s="13"/>
      <c r="D45" s="13"/>
      <c r="E45" s="13"/>
      <c r="F45" s="13"/>
      <c r="G45" s="13"/>
      <c r="H45" s="13"/>
      <c r="I45" s="13"/>
      <c r="J45" s="13"/>
      <c r="K45" s="13"/>
      <c r="L45" s="13"/>
      <c r="M45" s="13"/>
      <c r="N45" s="13"/>
      <c r="O45" s="13"/>
      <c r="P45" s="13"/>
      <c r="Q45" s="13"/>
      <c r="R45" s="13"/>
      <c r="S45" s="13"/>
      <c r="T45" s="13"/>
      <c r="U45" s="13"/>
      <c r="V45" s="13"/>
      <c r="W45" s="148"/>
      <c r="X45" s="148"/>
      <c r="Y45" s="148"/>
      <c r="Z45" s="148"/>
      <c r="AA45" s="148"/>
      <c r="AB45" s="148"/>
      <c r="AC45" s="148"/>
      <c r="AD45" s="148"/>
      <c r="AE45" s="148"/>
      <c r="AF45" s="148"/>
      <c r="AG45" s="148"/>
      <c r="AH45" s="148"/>
      <c r="AI45" s="148"/>
      <c r="AJ45" s="148"/>
      <c r="AK45" s="148"/>
      <c r="AL45" s="148"/>
      <c r="AM45" s="148"/>
      <c r="AN45" s="148"/>
      <c r="AO45" s="148"/>
      <c r="AP45" s="148"/>
      <c r="AQ45" s="123"/>
    </row>
    <row r="46" spans="1:43">
      <c r="A46" s="140" t="s">
        <v>356</v>
      </c>
      <c r="B46" s="120"/>
      <c r="C46" s="142">
        <f>+IF(C35-SUM(C37:C45)&gt;0,IF(($B$93-(C35-SUM(C37:C45))*$B$96)&gt;0,(C35-SUM(C37:C45))*$B$96,$B$93),0)</f>
        <v>0</v>
      </c>
      <c r="D46" s="142">
        <f t="shared" ref="D46:V46" si="23">+IF(D35-SUM(D37:D45)&gt;0,IF(($B$93-(D35-SUM(D37:D45))*$B$96)&gt;0,(D35-SUM(D37:D45))*$B$96,$B$93),0)</f>
        <v>0</v>
      </c>
      <c r="E46" s="142">
        <f t="shared" si="23"/>
        <v>0</v>
      </c>
      <c r="F46" s="142">
        <f t="shared" si="23"/>
        <v>0</v>
      </c>
      <c r="G46" s="142">
        <f t="shared" si="23"/>
        <v>0</v>
      </c>
      <c r="H46" s="142">
        <f t="shared" si="23"/>
        <v>0</v>
      </c>
      <c r="I46" s="142">
        <f t="shared" si="23"/>
        <v>0</v>
      </c>
      <c r="J46" s="142">
        <f t="shared" si="23"/>
        <v>0</v>
      </c>
      <c r="K46" s="142">
        <f t="shared" si="23"/>
        <v>0</v>
      </c>
      <c r="L46" s="142">
        <f t="shared" si="23"/>
        <v>0</v>
      </c>
      <c r="M46" s="142">
        <f t="shared" si="23"/>
        <v>0</v>
      </c>
      <c r="N46" s="142">
        <f t="shared" si="23"/>
        <v>0</v>
      </c>
      <c r="O46" s="142">
        <f t="shared" si="23"/>
        <v>0</v>
      </c>
      <c r="P46" s="142">
        <f t="shared" si="23"/>
        <v>0</v>
      </c>
      <c r="Q46" s="142">
        <f t="shared" si="23"/>
        <v>0</v>
      </c>
      <c r="R46" s="142">
        <f t="shared" si="23"/>
        <v>0</v>
      </c>
      <c r="S46" s="142">
        <f t="shared" si="23"/>
        <v>0</v>
      </c>
      <c r="T46" s="142">
        <f t="shared" si="23"/>
        <v>0</v>
      </c>
      <c r="U46" s="142">
        <f t="shared" si="23"/>
        <v>0</v>
      </c>
      <c r="V46" s="142">
        <f t="shared" si="23"/>
        <v>0</v>
      </c>
      <c r="W46" s="143"/>
      <c r="X46" s="143"/>
      <c r="Y46" s="143"/>
      <c r="Z46" s="143"/>
      <c r="AA46" s="143"/>
      <c r="AB46" s="143"/>
      <c r="AC46" s="143"/>
      <c r="AD46" s="143"/>
      <c r="AE46" s="143"/>
      <c r="AF46" s="143"/>
      <c r="AG46" s="143"/>
      <c r="AH46" s="143"/>
      <c r="AI46" s="143"/>
      <c r="AJ46" s="143"/>
      <c r="AK46" s="143"/>
      <c r="AL46" s="143"/>
      <c r="AM46" s="143"/>
      <c r="AN46" s="143"/>
      <c r="AO46" s="143"/>
      <c r="AP46" s="143"/>
      <c r="AQ46" s="123"/>
    </row>
    <row r="47" spans="1:43">
      <c r="A47" s="140" t="s">
        <v>357</v>
      </c>
      <c r="B47" s="120"/>
      <c r="C47" s="142">
        <f>+IF(C35-SUM(C37:C45)&gt;0,IF(($B$105-(C35-SUM(C37:C45))*$B$108)&gt;0,(C35-SUM(C37:C45))*$B$108,$B$105),0)</f>
        <v>0</v>
      </c>
      <c r="D47" s="142">
        <f t="shared" ref="D47:V47" si="24">+IF(D35-SUM(D37:D45)&gt;0,IF(($B$105-(D35-SUM(D37:D45))*$B$108)&gt;0,(D35-SUM(D37:D45))*$B$108,$B$105),0)</f>
        <v>0</v>
      </c>
      <c r="E47" s="142">
        <f t="shared" si="24"/>
        <v>0</v>
      </c>
      <c r="F47" s="142">
        <f t="shared" si="24"/>
        <v>0</v>
      </c>
      <c r="G47" s="142">
        <f t="shared" si="24"/>
        <v>0</v>
      </c>
      <c r="H47" s="142">
        <f t="shared" si="24"/>
        <v>0</v>
      </c>
      <c r="I47" s="142">
        <f t="shared" si="24"/>
        <v>0</v>
      </c>
      <c r="J47" s="142">
        <f t="shared" si="24"/>
        <v>0</v>
      </c>
      <c r="K47" s="142">
        <f t="shared" si="24"/>
        <v>0</v>
      </c>
      <c r="L47" s="142">
        <f t="shared" si="24"/>
        <v>0</v>
      </c>
      <c r="M47" s="142">
        <f t="shared" si="24"/>
        <v>0</v>
      </c>
      <c r="N47" s="142">
        <f t="shared" si="24"/>
        <v>0</v>
      </c>
      <c r="O47" s="142">
        <f t="shared" si="24"/>
        <v>0</v>
      </c>
      <c r="P47" s="142">
        <f t="shared" si="24"/>
        <v>0</v>
      </c>
      <c r="Q47" s="142">
        <f t="shared" si="24"/>
        <v>0</v>
      </c>
      <c r="R47" s="142">
        <f t="shared" si="24"/>
        <v>0</v>
      </c>
      <c r="S47" s="142">
        <f t="shared" si="24"/>
        <v>0</v>
      </c>
      <c r="T47" s="142">
        <f t="shared" si="24"/>
        <v>0</v>
      </c>
      <c r="U47" s="142">
        <f t="shared" si="24"/>
        <v>0</v>
      </c>
      <c r="V47" s="142">
        <f t="shared" si="24"/>
        <v>0</v>
      </c>
      <c r="W47" s="143"/>
      <c r="X47" s="143"/>
      <c r="Y47" s="143"/>
      <c r="Z47" s="143"/>
      <c r="AA47" s="143"/>
      <c r="AB47" s="143"/>
      <c r="AC47" s="143"/>
      <c r="AD47" s="143"/>
      <c r="AE47" s="143"/>
      <c r="AF47" s="143"/>
      <c r="AG47" s="143"/>
      <c r="AH47" s="143"/>
      <c r="AI47" s="143"/>
      <c r="AJ47" s="143"/>
      <c r="AK47" s="143"/>
      <c r="AL47" s="143"/>
      <c r="AM47" s="143"/>
      <c r="AN47" s="143"/>
      <c r="AO47" s="143"/>
      <c r="AP47" s="143"/>
      <c r="AQ47" s="123"/>
    </row>
    <row r="48" spans="1:43" ht="15.75">
      <c r="A48" s="129" t="s">
        <v>358</v>
      </c>
      <c r="B48" s="120"/>
      <c r="C48" s="142">
        <f t="shared" ref="C48:V48" si="25">C35-SUM(C37:C47)</f>
        <v>0</v>
      </c>
      <c r="D48" s="142">
        <f t="shared" si="25"/>
        <v>0</v>
      </c>
      <c r="E48" s="142">
        <f t="shared" si="25"/>
        <v>0</v>
      </c>
      <c r="F48" s="142">
        <f t="shared" si="25"/>
        <v>0</v>
      </c>
      <c r="G48" s="142">
        <f t="shared" si="25"/>
        <v>0</v>
      </c>
      <c r="H48" s="142">
        <f t="shared" si="25"/>
        <v>0</v>
      </c>
      <c r="I48" s="142">
        <f t="shared" si="25"/>
        <v>0</v>
      </c>
      <c r="J48" s="142">
        <f t="shared" si="25"/>
        <v>0</v>
      </c>
      <c r="K48" s="142">
        <f t="shared" si="25"/>
        <v>0</v>
      </c>
      <c r="L48" s="142">
        <f t="shared" si="25"/>
        <v>0</v>
      </c>
      <c r="M48" s="142">
        <f t="shared" si="25"/>
        <v>0</v>
      </c>
      <c r="N48" s="142">
        <f t="shared" si="25"/>
        <v>0</v>
      </c>
      <c r="O48" s="142">
        <f t="shared" si="25"/>
        <v>0</v>
      </c>
      <c r="P48" s="142">
        <f t="shared" si="25"/>
        <v>0</v>
      </c>
      <c r="Q48" s="142">
        <f t="shared" si="25"/>
        <v>0</v>
      </c>
      <c r="R48" s="142">
        <f t="shared" si="25"/>
        <v>0</v>
      </c>
      <c r="S48" s="142">
        <f t="shared" si="25"/>
        <v>0</v>
      </c>
      <c r="T48" s="142">
        <f t="shared" si="25"/>
        <v>0</v>
      </c>
      <c r="U48" s="142">
        <f t="shared" si="25"/>
        <v>0</v>
      </c>
      <c r="V48" s="142">
        <f t="shared" si="25"/>
        <v>0</v>
      </c>
      <c r="W48" s="143"/>
      <c r="X48" s="143"/>
      <c r="Y48" s="143"/>
      <c r="Z48" s="143"/>
      <c r="AA48" s="143"/>
      <c r="AB48" s="143"/>
      <c r="AC48" s="143"/>
      <c r="AD48" s="143"/>
      <c r="AE48" s="143"/>
      <c r="AF48" s="143"/>
      <c r="AG48" s="143"/>
      <c r="AH48" s="143"/>
      <c r="AI48" s="143"/>
      <c r="AJ48" s="143"/>
      <c r="AK48" s="143"/>
      <c r="AL48" s="143"/>
      <c r="AM48" s="143"/>
      <c r="AN48" s="143"/>
      <c r="AO48" s="143"/>
      <c r="AP48" s="143"/>
      <c r="AQ48" s="123"/>
    </row>
    <row r="49" spans="1:44" ht="15.75">
      <c r="A49" s="129"/>
      <c r="B49" s="120"/>
      <c r="C49" s="122"/>
      <c r="D49" s="122"/>
      <c r="E49" s="122"/>
      <c r="F49" s="122"/>
      <c r="G49" s="122"/>
      <c r="H49" s="122"/>
      <c r="I49" s="122"/>
      <c r="J49" s="122"/>
      <c r="K49" s="122"/>
      <c r="L49" s="122"/>
      <c r="M49" s="122"/>
      <c r="N49" s="122"/>
      <c r="O49" s="122"/>
      <c r="P49" s="122"/>
      <c r="Q49" s="122"/>
      <c r="R49" s="122"/>
      <c r="S49" s="122"/>
      <c r="T49" s="122"/>
      <c r="U49" s="122"/>
      <c r="V49" s="122"/>
      <c r="W49" s="120"/>
      <c r="X49" s="120"/>
      <c r="Y49" s="120"/>
      <c r="Z49" s="120"/>
      <c r="AA49" s="120"/>
      <c r="AB49" s="120"/>
      <c r="AC49" s="120"/>
      <c r="AD49" s="120"/>
      <c r="AE49" s="120"/>
      <c r="AF49" s="120"/>
      <c r="AG49" s="120"/>
      <c r="AH49" s="120"/>
      <c r="AI49" s="120"/>
      <c r="AJ49" s="120"/>
      <c r="AK49" s="120"/>
      <c r="AL49" s="120"/>
      <c r="AM49" s="120"/>
      <c r="AN49" s="120"/>
      <c r="AO49" s="120"/>
      <c r="AP49" s="120"/>
      <c r="AQ49" s="123"/>
    </row>
    <row r="50" spans="1:44">
      <c r="A50" s="137" t="s">
        <v>359</v>
      </c>
      <c r="B50" s="137"/>
      <c r="C50" s="149">
        <f>IF((C61+C71+C81+C86)&gt;0,C35/(C61+C71+C81+C86),0)</f>
        <v>0</v>
      </c>
      <c r="D50" s="149">
        <f t="shared" ref="D50:V50" si="26">IF(D61&gt;0,D35/(D61+D71+D81+D86),0)</f>
        <v>0</v>
      </c>
      <c r="E50" s="149">
        <f t="shared" si="26"/>
        <v>0</v>
      </c>
      <c r="F50" s="149">
        <f t="shared" si="26"/>
        <v>0</v>
      </c>
      <c r="G50" s="149">
        <f t="shared" si="26"/>
        <v>0</v>
      </c>
      <c r="H50" s="149">
        <f t="shared" si="26"/>
        <v>0</v>
      </c>
      <c r="I50" s="149">
        <f t="shared" si="26"/>
        <v>0</v>
      </c>
      <c r="J50" s="149">
        <f t="shared" si="26"/>
        <v>0</v>
      </c>
      <c r="K50" s="149">
        <f t="shared" si="26"/>
        <v>0</v>
      </c>
      <c r="L50" s="149">
        <f t="shared" si="26"/>
        <v>0</v>
      </c>
      <c r="M50" s="149">
        <f t="shared" si="26"/>
        <v>0</v>
      </c>
      <c r="N50" s="149">
        <f t="shared" si="26"/>
        <v>0</v>
      </c>
      <c r="O50" s="149">
        <f t="shared" si="26"/>
        <v>0</v>
      </c>
      <c r="P50" s="149">
        <f t="shared" si="26"/>
        <v>0</v>
      </c>
      <c r="Q50" s="149">
        <f t="shared" si="26"/>
        <v>0</v>
      </c>
      <c r="R50" s="149">
        <f t="shared" si="26"/>
        <v>0</v>
      </c>
      <c r="S50" s="149">
        <f t="shared" si="26"/>
        <v>0</v>
      </c>
      <c r="T50" s="149">
        <f t="shared" si="26"/>
        <v>0</v>
      </c>
      <c r="U50" s="149">
        <f t="shared" si="26"/>
        <v>0</v>
      </c>
      <c r="V50" s="149">
        <f t="shared" si="26"/>
        <v>0</v>
      </c>
      <c r="W50" s="150"/>
      <c r="X50" s="150"/>
      <c r="Y50" s="150"/>
      <c r="Z50" s="150"/>
      <c r="AA50" s="150"/>
      <c r="AB50" s="150"/>
      <c r="AC50" s="150"/>
      <c r="AD50" s="150"/>
      <c r="AE50" s="150"/>
      <c r="AF50" s="150"/>
      <c r="AG50" s="150"/>
      <c r="AH50" s="150"/>
      <c r="AI50" s="150"/>
      <c r="AJ50" s="150"/>
      <c r="AK50" s="150"/>
      <c r="AL50" s="150"/>
      <c r="AM50" s="150"/>
      <c r="AN50" s="150"/>
      <c r="AO50" s="150"/>
      <c r="AP50" s="150"/>
      <c r="AQ50" s="123"/>
    </row>
    <row r="51" spans="1:44">
      <c r="A51" s="137" t="s">
        <v>360</v>
      </c>
      <c r="B51" s="137"/>
      <c r="C51" s="149">
        <f>IF(SUM(C37:C47)&gt;0,C35/SUM(C37:C47),0)</f>
        <v>0</v>
      </c>
      <c r="D51" s="149">
        <f t="shared" ref="D51:V51" si="27">IF(SUM(D37:D47)&gt;0,D35/SUM(D37:D47),0)</f>
        <v>0</v>
      </c>
      <c r="E51" s="149">
        <f t="shared" si="27"/>
        <v>0</v>
      </c>
      <c r="F51" s="149">
        <f t="shared" si="27"/>
        <v>0</v>
      </c>
      <c r="G51" s="149">
        <f t="shared" si="27"/>
        <v>0</v>
      </c>
      <c r="H51" s="149">
        <f t="shared" si="27"/>
        <v>0</v>
      </c>
      <c r="I51" s="149">
        <f t="shared" si="27"/>
        <v>0</v>
      </c>
      <c r="J51" s="149">
        <f t="shared" si="27"/>
        <v>0</v>
      </c>
      <c r="K51" s="149">
        <f t="shared" si="27"/>
        <v>0</v>
      </c>
      <c r="L51" s="149">
        <f t="shared" si="27"/>
        <v>0</v>
      </c>
      <c r="M51" s="149">
        <f t="shared" si="27"/>
        <v>0</v>
      </c>
      <c r="N51" s="149">
        <f t="shared" si="27"/>
        <v>0</v>
      </c>
      <c r="O51" s="149">
        <f t="shared" si="27"/>
        <v>0</v>
      </c>
      <c r="P51" s="149">
        <f t="shared" si="27"/>
        <v>0</v>
      </c>
      <c r="Q51" s="149">
        <f t="shared" si="27"/>
        <v>0</v>
      </c>
      <c r="R51" s="149">
        <f t="shared" si="27"/>
        <v>0</v>
      </c>
      <c r="S51" s="149">
        <f t="shared" si="27"/>
        <v>0</v>
      </c>
      <c r="T51" s="149">
        <f t="shared" si="27"/>
        <v>0</v>
      </c>
      <c r="U51" s="149">
        <f t="shared" si="27"/>
        <v>0</v>
      </c>
      <c r="V51" s="149">
        <f t="shared" si="27"/>
        <v>0</v>
      </c>
      <c r="W51" s="150"/>
      <c r="X51" s="150"/>
      <c r="Y51" s="150"/>
      <c r="Z51" s="150"/>
      <c r="AA51" s="150"/>
      <c r="AB51" s="150"/>
      <c r="AC51" s="150"/>
      <c r="AD51" s="150"/>
      <c r="AE51" s="150"/>
      <c r="AF51" s="150"/>
      <c r="AG51" s="150"/>
      <c r="AH51" s="150"/>
      <c r="AI51" s="150"/>
      <c r="AJ51" s="150"/>
      <c r="AK51" s="150"/>
      <c r="AL51" s="150"/>
      <c r="AM51" s="150"/>
      <c r="AN51" s="150"/>
      <c r="AO51" s="150"/>
      <c r="AP51" s="150"/>
      <c r="AQ51" s="123"/>
    </row>
    <row r="52" spans="1:44">
      <c r="A52" s="137"/>
      <c r="B52" s="137"/>
      <c r="C52" s="122"/>
      <c r="D52" s="122"/>
      <c r="E52" s="122"/>
      <c r="F52" s="122"/>
      <c r="G52" s="122"/>
      <c r="H52" s="122"/>
      <c r="I52" s="122"/>
      <c r="J52" s="122"/>
      <c r="K52" s="122"/>
      <c r="L52" s="122"/>
      <c r="M52" s="122"/>
      <c r="N52" s="122"/>
      <c r="O52" s="122"/>
      <c r="P52" s="122"/>
      <c r="Q52" s="122"/>
      <c r="R52" s="122"/>
      <c r="S52" s="122"/>
      <c r="T52" s="122"/>
      <c r="U52" s="122"/>
      <c r="V52" s="122"/>
      <c r="W52" s="120"/>
      <c r="X52" s="120"/>
      <c r="Y52" s="120"/>
      <c r="Z52" s="120"/>
      <c r="AA52" s="120"/>
      <c r="AB52" s="120"/>
      <c r="AC52" s="120"/>
      <c r="AD52" s="120"/>
      <c r="AE52" s="120"/>
      <c r="AF52" s="120"/>
      <c r="AG52" s="120"/>
      <c r="AH52" s="120"/>
      <c r="AI52" s="120"/>
      <c r="AJ52" s="120"/>
      <c r="AK52" s="120"/>
      <c r="AL52" s="120"/>
      <c r="AM52" s="120"/>
      <c r="AN52" s="120"/>
      <c r="AO52" s="120"/>
      <c r="AP52" s="120"/>
      <c r="AQ52" s="123"/>
    </row>
    <row r="53" spans="1:44">
      <c r="A53" s="137" t="s">
        <v>361</v>
      </c>
      <c r="B53" s="120"/>
      <c r="C53" s="122"/>
      <c r="D53" s="122"/>
      <c r="E53" s="122"/>
      <c r="F53" s="122"/>
      <c r="G53" s="122"/>
      <c r="H53" s="122"/>
      <c r="I53" s="122"/>
      <c r="J53" s="122"/>
      <c r="K53" s="122"/>
      <c r="L53" s="122"/>
      <c r="M53" s="122"/>
      <c r="N53" s="122"/>
      <c r="O53" s="122"/>
      <c r="P53" s="122"/>
      <c r="Q53" s="122"/>
      <c r="R53" s="122"/>
      <c r="S53" s="122"/>
      <c r="T53" s="122"/>
      <c r="U53" s="122"/>
      <c r="V53" s="122"/>
      <c r="W53" s="120"/>
      <c r="X53" s="120"/>
      <c r="Y53" s="120"/>
      <c r="Z53" s="120"/>
      <c r="AA53" s="120"/>
      <c r="AB53" s="120"/>
      <c r="AC53" s="120"/>
      <c r="AD53" s="120"/>
      <c r="AE53" s="120"/>
      <c r="AF53" s="120"/>
      <c r="AG53" s="120"/>
      <c r="AH53" s="120"/>
      <c r="AI53" s="120"/>
      <c r="AJ53" s="120"/>
      <c r="AK53" s="120"/>
      <c r="AL53" s="120"/>
      <c r="AM53" s="120"/>
      <c r="AN53" s="120"/>
      <c r="AO53" s="120"/>
      <c r="AP53" s="120"/>
      <c r="AQ53" s="123"/>
    </row>
    <row r="54" spans="1:44">
      <c r="A54" s="127" t="s">
        <v>333</v>
      </c>
      <c r="B54" s="127" t="s">
        <v>333</v>
      </c>
      <c r="C54" s="127" t="s">
        <v>333</v>
      </c>
      <c r="D54" s="127" t="s">
        <v>333</v>
      </c>
      <c r="E54" s="127" t="s">
        <v>333</v>
      </c>
      <c r="F54" s="127" t="s">
        <v>333</v>
      </c>
      <c r="G54" s="127" t="s">
        <v>333</v>
      </c>
      <c r="H54" s="127" t="s">
        <v>333</v>
      </c>
      <c r="I54" s="127" t="s">
        <v>333</v>
      </c>
      <c r="J54" s="127" t="s">
        <v>333</v>
      </c>
      <c r="K54" s="127" t="s">
        <v>333</v>
      </c>
      <c r="L54" s="127" t="s">
        <v>333</v>
      </c>
      <c r="M54" s="127" t="s">
        <v>333</v>
      </c>
      <c r="N54" s="127" t="s">
        <v>333</v>
      </c>
      <c r="O54" s="127" t="s">
        <v>333</v>
      </c>
      <c r="P54" s="127" t="s">
        <v>333</v>
      </c>
      <c r="Q54" s="127" t="s">
        <v>333</v>
      </c>
      <c r="R54" s="127" t="s">
        <v>333</v>
      </c>
      <c r="S54" s="127" t="s">
        <v>333</v>
      </c>
      <c r="T54" s="127" t="s">
        <v>333</v>
      </c>
      <c r="U54" s="127" t="s">
        <v>333</v>
      </c>
      <c r="V54" s="127" t="s">
        <v>333</v>
      </c>
      <c r="W54" s="120"/>
      <c r="X54" s="120"/>
      <c r="Y54" s="120"/>
      <c r="Z54" s="120"/>
      <c r="AA54" s="120"/>
      <c r="AB54" s="120"/>
      <c r="AC54" s="120"/>
      <c r="AD54" s="120"/>
      <c r="AE54" s="120"/>
      <c r="AF54" s="120"/>
      <c r="AG54" s="120"/>
      <c r="AH54" s="120"/>
      <c r="AI54" s="120"/>
      <c r="AJ54" s="120"/>
      <c r="AK54" s="120"/>
      <c r="AL54" s="120"/>
      <c r="AM54" s="120"/>
      <c r="AN54" s="120"/>
      <c r="AO54" s="120"/>
      <c r="AP54" s="120"/>
      <c r="AQ54" s="123"/>
    </row>
    <row r="55" spans="1:44" ht="15.75">
      <c r="A55" s="125" t="s">
        <v>362</v>
      </c>
      <c r="B55" s="125"/>
      <c r="C55" s="122">
        <v>1</v>
      </c>
      <c r="D55" s="122">
        <f t="shared" ref="D55:V55" si="28">C55+1</f>
        <v>2</v>
      </c>
      <c r="E55" s="122">
        <f t="shared" si="28"/>
        <v>3</v>
      </c>
      <c r="F55" s="122">
        <f t="shared" si="28"/>
        <v>4</v>
      </c>
      <c r="G55" s="122">
        <f t="shared" si="28"/>
        <v>5</v>
      </c>
      <c r="H55" s="122">
        <f t="shared" si="28"/>
        <v>6</v>
      </c>
      <c r="I55" s="122">
        <f t="shared" si="28"/>
        <v>7</v>
      </c>
      <c r="J55" s="122">
        <f t="shared" si="28"/>
        <v>8</v>
      </c>
      <c r="K55" s="122">
        <f t="shared" si="28"/>
        <v>9</v>
      </c>
      <c r="L55" s="122">
        <f t="shared" si="28"/>
        <v>10</v>
      </c>
      <c r="M55" s="122">
        <f t="shared" si="28"/>
        <v>11</v>
      </c>
      <c r="N55" s="122">
        <f t="shared" si="28"/>
        <v>12</v>
      </c>
      <c r="O55" s="122">
        <f t="shared" si="28"/>
        <v>13</v>
      </c>
      <c r="P55" s="122">
        <f t="shared" si="28"/>
        <v>14</v>
      </c>
      <c r="Q55" s="122">
        <f t="shared" si="28"/>
        <v>15</v>
      </c>
      <c r="R55" s="122">
        <f t="shared" si="28"/>
        <v>16</v>
      </c>
      <c r="S55" s="122">
        <f t="shared" si="28"/>
        <v>17</v>
      </c>
      <c r="T55" s="122">
        <f t="shared" si="28"/>
        <v>18</v>
      </c>
      <c r="U55" s="122">
        <f t="shared" si="28"/>
        <v>19</v>
      </c>
      <c r="V55" s="122">
        <f t="shared" si="28"/>
        <v>20</v>
      </c>
      <c r="W55" s="120"/>
      <c r="X55" s="120"/>
      <c r="Y55" s="120"/>
      <c r="Z55" s="120"/>
      <c r="AA55" s="120"/>
      <c r="AB55" s="120"/>
      <c r="AC55" s="120"/>
      <c r="AD55" s="120"/>
      <c r="AE55" s="120"/>
      <c r="AF55" s="120"/>
      <c r="AG55" s="120"/>
      <c r="AH55" s="120"/>
      <c r="AI55" s="120"/>
      <c r="AJ55" s="120"/>
      <c r="AK55" s="120"/>
      <c r="AL55" s="120"/>
      <c r="AM55" s="120"/>
      <c r="AN55" s="120"/>
      <c r="AO55" s="120"/>
      <c r="AP55" s="120"/>
      <c r="AQ55" s="123"/>
    </row>
    <row r="56" spans="1:44" ht="15.75">
      <c r="A56" s="125"/>
      <c r="B56" s="125"/>
      <c r="C56" s="122"/>
      <c r="D56" s="122"/>
      <c r="E56" s="122"/>
      <c r="F56" s="122"/>
      <c r="G56" s="122"/>
      <c r="H56" s="122"/>
      <c r="I56" s="122"/>
      <c r="J56" s="122"/>
      <c r="K56" s="122"/>
      <c r="L56" s="122"/>
      <c r="M56" s="122"/>
      <c r="N56" s="122"/>
      <c r="O56" s="122"/>
      <c r="P56" s="122"/>
      <c r="Q56" s="122"/>
      <c r="R56" s="122"/>
      <c r="S56" s="122"/>
      <c r="T56" s="122"/>
      <c r="U56" s="122"/>
      <c r="V56" s="122"/>
      <c r="W56" s="120"/>
      <c r="X56" s="120"/>
      <c r="Y56" s="120"/>
      <c r="Z56" s="120"/>
      <c r="AA56" s="120"/>
      <c r="AB56" s="120"/>
      <c r="AC56" s="120"/>
      <c r="AD56" s="120"/>
      <c r="AE56" s="120"/>
      <c r="AF56" s="120"/>
      <c r="AG56" s="120"/>
      <c r="AH56" s="120"/>
      <c r="AI56" s="120"/>
      <c r="AJ56" s="120"/>
      <c r="AK56" s="120"/>
      <c r="AL56" s="120"/>
      <c r="AM56" s="120"/>
      <c r="AN56" s="120"/>
      <c r="AO56" s="120"/>
      <c r="AP56" s="120"/>
      <c r="AQ56" s="123"/>
    </row>
    <row r="57" spans="1:44" s="38" customFormat="1" ht="15.75">
      <c r="A57" s="204" t="s">
        <v>363</v>
      </c>
      <c r="B57" s="345"/>
      <c r="C57" s="345"/>
      <c r="D57" s="151"/>
      <c r="E57" s="151"/>
      <c r="F57" s="151"/>
      <c r="G57" s="151"/>
      <c r="H57" s="151"/>
      <c r="I57" s="151"/>
      <c r="J57" s="151"/>
      <c r="K57" s="151"/>
      <c r="L57" s="151"/>
      <c r="M57" s="151"/>
      <c r="N57" s="151"/>
      <c r="O57" s="151"/>
      <c r="P57" s="151"/>
      <c r="Q57" s="151"/>
      <c r="R57" s="151"/>
      <c r="S57" s="151"/>
      <c r="T57" s="151"/>
      <c r="U57" s="151"/>
      <c r="V57" s="151"/>
      <c r="W57" s="152"/>
      <c r="X57" s="152"/>
      <c r="Y57" s="152"/>
      <c r="Z57" s="152"/>
      <c r="AA57" s="152"/>
      <c r="AB57" s="152"/>
      <c r="AC57" s="152"/>
      <c r="AD57" s="152"/>
      <c r="AE57" s="152"/>
      <c r="AF57" s="152"/>
      <c r="AG57" s="152"/>
      <c r="AH57" s="152"/>
      <c r="AI57" s="152"/>
      <c r="AJ57" s="152"/>
      <c r="AK57" s="152"/>
      <c r="AL57" s="152"/>
      <c r="AM57" s="152"/>
      <c r="AN57" s="152"/>
      <c r="AO57" s="152"/>
      <c r="AP57" s="152"/>
      <c r="AQ57" s="153"/>
    </row>
    <row r="58" spans="1:44">
      <c r="A58" s="137" t="s">
        <v>364</v>
      </c>
      <c r="B58" s="14"/>
      <c r="C58" s="142"/>
      <c r="D58" s="142"/>
      <c r="E58" s="142"/>
      <c r="F58" s="142"/>
      <c r="G58" s="142"/>
      <c r="H58" s="142"/>
      <c r="I58" s="142"/>
      <c r="J58" s="142"/>
      <c r="K58" s="142"/>
      <c r="L58" s="142"/>
      <c r="M58" s="142"/>
      <c r="N58" s="142"/>
      <c r="O58" s="142"/>
      <c r="P58" s="142"/>
      <c r="Q58" s="142"/>
      <c r="R58" s="142"/>
      <c r="S58" s="142"/>
      <c r="T58" s="142"/>
      <c r="U58" s="142"/>
      <c r="V58" s="142"/>
      <c r="W58" s="143"/>
      <c r="X58" s="143"/>
      <c r="Y58" s="143"/>
      <c r="Z58" s="143"/>
      <c r="AA58" s="143"/>
      <c r="AB58" s="143"/>
      <c r="AC58" s="143"/>
      <c r="AD58" s="143"/>
      <c r="AE58" s="143"/>
      <c r="AF58" s="143"/>
      <c r="AG58" s="143"/>
      <c r="AH58" s="143"/>
      <c r="AI58" s="143"/>
      <c r="AJ58" s="143"/>
      <c r="AK58" s="143"/>
      <c r="AL58" s="143"/>
      <c r="AM58" s="143"/>
      <c r="AN58" s="143"/>
      <c r="AO58" s="143"/>
      <c r="AP58" s="143"/>
      <c r="AQ58" s="123"/>
    </row>
    <row r="59" spans="1:44">
      <c r="A59" s="137" t="s">
        <v>365</v>
      </c>
      <c r="B59" s="15"/>
      <c r="C59" s="122"/>
      <c r="D59" s="122"/>
      <c r="E59" s="122"/>
      <c r="F59" s="122"/>
      <c r="G59" s="122"/>
      <c r="H59" s="122"/>
      <c r="I59" s="122"/>
      <c r="J59" s="122"/>
      <c r="K59" s="122"/>
      <c r="L59" s="122"/>
      <c r="M59" s="122"/>
      <c r="N59" s="122"/>
      <c r="O59" s="122"/>
      <c r="P59" s="122"/>
      <c r="Q59" s="122"/>
      <c r="R59" s="122"/>
      <c r="S59" s="122"/>
      <c r="T59" s="122"/>
      <c r="U59" s="122"/>
      <c r="V59" s="122"/>
      <c r="W59" s="120"/>
      <c r="X59" s="120"/>
      <c r="Y59" s="120"/>
      <c r="Z59" s="120"/>
      <c r="AA59" s="120"/>
      <c r="AB59" s="120"/>
      <c r="AC59" s="120"/>
      <c r="AD59" s="120"/>
      <c r="AE59" s="120"/>
      <c r="AF59" s="120"/>
      <c r="AG59" s="120"/>
      <c r="AH59" s="120"/>
      <c r="AI59" s="120"/>
      <c r="AJ59" s="120"/>
      <c r="AK59" s="120"/>
      <c r="AL59" s="120"/>
      <c r="AM59" s="120"/>
      <c r="AN59" s="120"/>
      <c r="AO59" s="120"/>
      <c r="AP59" s="120"/>
      <c r="AQ59" s="123"/>
    </row>
    <row r="60" spans="1:44">
      <c r="A60" s="137" t="s">
        <v>366</v>
      </c>
      <c r="B60" s="16"/>
      <c r="C60" s="142"/>
      <c r="D60" s="142"/>
      <c r="E60" s="142"/>
      <c r="F60" s="142"/>
      <c r="G60" s="142"/>
      <c r="H60" s="142"/>
      <c r="I60" s="142"/>
      <c r="J60" s="142"/>
      <c r="K60" s="142"/>
      <c r="L60" s="142"/>
      <c r="M60" s="142"/>
      <c r="N60" s="142"/>
      <c r="O60" s="142"/>
      <c r="P60" s="142"/>
      <c r="Q60" s="142"/>
      <c r="R60" s="142"/>
      <c r="S60" s="142"/>
      <c r="T60" s="142"/>
      <c r="U60" s="142"/>
      <c r="V60" s="142"/>
      <c r="W60" s="143"/>
      <c r="X60" s="143"/>
      <c r="Y60" s="143"/>
      <c r="Z60" s="143"/>
      <c r="AA60" s="143"/>
      <c r="AB60" s="143"/>
      <c r="AC60" s="143"/>
      <c r="AD60" s="143"/>
      <c r="AE60" s="143"/>
      <c r="AF60" s="143"/>
      <c r="AG60" s="143"/>
      <c r="AH60" s="143"/>
      <c r="AI60" s="143"/>
      <c r="AJ60" s="143"/>
      <c r="AK60" s="143"/>
      <c r="AL60" s="143"/>
      <c r="AM60" s="143"/>
      <c r="AN60" s="143"/>
      <c r="AO60" s="143"/>
      <c r="AP60" s="143"/>
      <c r="AQ60" s="123"/>
    </row>
    <row r="61" spans="1:44">
      <c r="A61" s="137" t="s">
        <v>367</v>
      </c>
      <c r="B61" s="143"/>
      <c r="C61" s="13">
        <f>IF(B60=0,0,PMT(B59/12,B60*12,-B58)*12)</f>
        <v>0</v>
      </c>
      <c r="D61" s="13">
        <f t="shared" ref="D61:V61" si="29">IF(C64&gt;$C$61,$C$61,C64)</f>
        <v>0</v>
      </c>
      <c r="E61" s="13">
        <f t="shared" si="29"/>
        <v>0</v>
      </c>
      <c r="F61" s="13">
        <f t="shared" si="29"/>
        <v>0</v>
      </c>
      <c r="G61" s="13">
        <f t="shared" si="29"/>
        <v>0</v>
      </c>
      <c r="H61" s="13">
        <f t="shared" si="29"/>
        <v>0</v>
      </c>
      <c r="I61" s="13">
        <f t="shared" si="29"/>
        <v>0</v>
      </c>
      <c r="J61" s="13">
        <f t="shared" si="29"/>
        <v>0</v>
      </c>
      <c r="K61" s="13">
        <f t="shared" si="29"/>
        <v>0</v>
      </c>
      <c r="L61" s="13">
        <f t="shared" si="29"/>
        <v>0</v>
      </c>
      <c r="M61" s="13">
        <f t="shared" si="29"/>
        <v>0</v>
      </c>
      <c r="N61" s="13">
        <f t="shared" si="29"/>
        <v>0</v>
      </c>
      <c r="O61" s="13">
        <f t="shared" si="29"/>
        <v>0</v>
      </c>
      <c r="P61" s="13">
        <f t="shared" si="29"/>
        <v>0</v>
      </c>
      <c r="Q61" s="13">
        <f t="shared" si="29"/>
        <v>0</v>
      </c>
      <c r="R61" s="13">
        <f t="shared" si="29"/>
        <v>0</v>
      </c>
      <c r="S61" s="13">
        <f t="shared" si="29"/>
        <v>0</v>
      </c>
      <c r="T61" s="13">
        <f t="shared" si="29"/>
        <v>0</v>
      </c>
      <c r="U61" s="13">
        <f t="shared" si="29"/>
        <v>0</v>
      </c>
      <c r="V61" s="13">
        <f t="shared" si="29"/>
        <v>0</v>
      </c>
      <c r="W61" s="143"/>
      <c r="X61" s="143"/>
      <c r="Y61" s="143"/>
      <c r="Z61" s="143"/>
      <c r="AA61" s="143"/>
      <c r="AB61" s="143"/>
      <c r="AC61" s="143"/>
      <c r="AD61" s="143"/>
      <c r="AE61" s="143"/>
      <c r="AF61" s="143"/>
      <c r="AG61" s="143"/>
      <c r="AH61" s="143"/>
      <c r="AI61" s="143"/>
      <c r="AJ61" s="143"/>
      <c r="AK61" s="143"/>
      <c r="AL61" s="143"/>
      <c r="AM61" s="143"/>
      <c r="AN61" s="143"/>
      <c r="AO61" s="143"/>
      <c r="AP61" s="143"/>
      <c r="AQ61" s="123"/>
    </row>
    <row r="62" spans="1:44">
      <c r="A62" s="137" t="s">
        <v>368</v>
      </c>
      <c r="B62" s="143"/>
      <c r="C62" s="13">
        <f>$B$59*B58</f>
        <v>0</v>
      </c>
      <c r="D62" s="13">
        <f t="shared" ref="D62:V62" si="30">IF(C64-C61&gt;0,$B$59*C64,0)</f>
        <v>0</v>
      </c>
      <c r="E62" s="13">
        <f t="shared" si="30"/>
        <v>0</v>
      </c>
      <c r="F62" s="13">
        <f t="shared" si="30"/>
        <v>0</v>
      </c>
      <c r="G62" s="13">
        <f t="shared" si="30"/>
        <v>0</v>
      </c>
      <c r="H62" s="13">
        <f t="shared" si="30"/>
        <v>0</v>
      </c>
      <c r="I62" s="13">
        <f t="shared" si="30"/>
        <v>0</v>
      </c>
      <c r="J62" s="13">
        <f t="shared" si="30"/>
        <v>0</v>
      </c>
      <c r="K62" s="13">
        <f t="shared" si="30"/>
        <v>0</v>
      </c>
      <c r="L62" s="13">
        <f t="shared" si="30"/>
        <v>0</v>
      </c>
      <c r="M62" s="13">
        <f t="shared" si="30"/>
        <v>0</v>
      </c>
      <c r="N62" s="13">
        <f t="shared" si="30"/>
        <v>0</v>
      </c>
      <c r="O62" s="13">
        <f t="shared" si="30"/>
        <v>0</v>
      </c>
      <c r="P62" s="13">
        <f t="shared" si="30"/>
        <v>0</v>
      </c>
      <c r="Q62" s="13">
        <f t="shared" si="30"/>
        <v>0</v>
      </c>
      <c r="R62" s="13">
        <f t="shared" si="30"/>
        <v>0</v>
      </c>
      <c r="S62" s="13">
        <f t="shared" si="30"/>
        <v>0</v>
      </c>
      <c r="T62" s="13">
        <f t="shared" si="30"/>
        <v>0</v>
      </c>
      <c r="U62" s="13">
        <f t="shared" si="30"/>
        <v>0</v>
      </c>
      <c r="V62" s="13">
        <f t="shared" si="30"/>
        <v>0</v>
      </c>
      <c r="W62" s="143"/>
      <c r="X62" s="143"/>
      <c r="Y62" s="143"/>
      <c r="Z62" s="143"/>
      <c r="AA62" s="143"/>
      <c r="AB62" s="143"/>
      <c r="AC62" s="143"/>
      <c r="AD62" s="143"/>
      <c r="AE62" s="143"/>
      <c r="AF62" s="143"/>
      <c r="AG62" s="143"/>
      <c r="AH62" s="143"/>
      <c r="AI62" s="143"/>
      <c r="AJ62" s="143"/>
      <c r="AK62" s="143"/>
      <c r="AL62" s="143"/>
      <c r="AM62" s="143"/>
      <c r="AN62" s="143"/>
      <c r="AO62" s="143"/>
      <c r="AP62" s="143"/>
      <c r="AQ62" s="123"/>
    </row>
    <row r="63" spans="1:44">
      <c r="A63" s="137" t="s">
        <v>369</v>
      </c>
      <c r="B63" s="143"/>
      <c r="C63" s="13">
        <f t="shared" ref="C63:V63" si="31">C61-C62</f>
        <v>0</v>
      </c>
      <c r="D63" s="13">
        <f t="shared" si="31"/>
        <v>0</v>
      </c>
      <c r="E63" s="13">
        <f t="shared" si="31"/>
        <v>0</v>
      </c>
      <c r="F63" s="13">
        <f t="shared" si="31"/>
        <v>0</v>
      </c>
      <c r="G63" s="13">
        <f t="shared" si="31"/>
        <v>0</v>
      </c>
      <c r="H63" s="13">
        <f t="shared" si="31"/>
        <v>0</v>
      </c>
      <c r="I63" s="13">
        <f t="shared" si="31"/>
        <v>0</v>
      </c>
      <c r="J63" s="13">
        <f t="shared" si="31"/>
        <v>0</v>
      </c>
      <c r="K63" s="13">
        <f t="shared" si="31"/>
        <v>0</v>
      </c>
      <c r="L63" s="13">
        <f t="shared" si="31"/>
        <v>0</v>
      </c>
      <c r="M63" s="13">
        <f t="shared" si="31"/>
        <v>0</v>
      </c>
      <c r="N63" s="13">
        <f t="shared" si="31"/>
        <v>0</v>
      </c>
      <c r="O63" s="13">
        <f t="shared" si="31"/>
        <v>0</v>
      </c>
      <c r="P63" s="13">
        <f t="shared" si="31"/>
        <v>0</v>
      </c>
      <c r="Q63" s="13">
        <f t="shared" si="31"/>
        <v>0</v>
      </c>
      <c r="R63" s="13">
        <f t="shared" si="31"/>
        <v>0</v>
      </c>
      <c r="S63" s="13">
        <f t="shared" si="31"/>
        <v>0</v>
      </c>
      <c r="T63" s="13">
        <f t="shared" si="31"/>
        <v>0</v>
      </c>
      <c r="U63" s="13">
        <f t="shared" si="31"/>
        <v>0</v>
      </c>
      <c r="V63" s="13">
        <f t="shared" si="31"/>
        <v>0</v>
      </c>
      <c r="W63" s="143"/>
      <c r="X63" s="143"/>
      <c r="Y63" s="143"/>
      <c r="Z63" s="143"/>
      <c r="AA63" s="143"/>
      <c r="AB63" s="143"/>
      <c r="AC63" s="143"/>
      <c r="AD63" s="143"/>
      <c r="AE63" s="143"/>
      <c r="AF63" s="143"/>
      <c r="AG63" s="143"/>
      <c r="AH63" s="143"/>
      <c r="AI63" s="143"/>
      <c r="AJ63" s="143"/>
      <c r="AK63" s="143"/>
      <c r="AL63" s="143"/>
      <c r="AM63" s="143"/>
      <c r="AN63" s="143"/>
      <c r="AO63" s="143"/>
      <c r="AP63" s="143"/>
      <c r="AQ63" s="123"/>
    </row>
    <row r="64" spans="1:44">
      <c r="A64" s="137" t="s">
        <v>370</v>
      </c>
      <c r="B64" s="143"/>
      <c r="C64" s="13">
        <f>B58-C63</f>
        <v>0</v>
      </c>
      <c r="D64" s="13">
        <f t="shared" ref="D64:V64" si="32">C64-D63</f>
        <v>0</v>
      </c>
      <c r="E64" s="13">
        <f t="shared" si="32"/>
        <v>0</v>
      </c>
      <c r="F64" s="13">
        <f t="shared" si="32"/>
        <v>0</v>
      </c>
      <c r="G64" s="13">
        <f t="shared" si="32"/>
        <v>0</v>
      </c>
      <c r="H64" s="13">
        <f t="shared" si="32"/>
        <v>0</v>
      </c>
      <c r="I64" s="13">
        <f t="shared" si="32"/>
        <v>0</v>
      </c>
      <c r="J64" s="13">
        <f t="shared" si="32"/>
        <v>0</v>
      </c>
      <c r="K64" s="13">
        <f t="shared" si="32"/>
        <v>0</v>
      </c>
      <c r="L64" s="13">
        <f t="shared" si="32"/>
        <v>0</v>
      </c>
      <c r="M64" s="13">
        <f t="shared" si="32"/>
        <v>0</v>
      </c>
      <c r="N64" s="13">
        <f t="shared" si="32"/>
        <v>0</v>
      </c>
      <c r="O64" s="13">
        <f t="shared" si="32"/>
        <v>0</v>
      </c>
      <c r="P64" s="13">
        <f t="shared" si="32"/>
        <v>0</v>
      </c>
      <c r="Q64" s="13">
        <f t="shared" si="32"/>
        <v>0</v>
      </c>
      <c r="R64" s="13">
        <f t="shared" si="32"/>
        <v>0</v>
      </c>
      <c r="S64" s="13">
        <f t="shared" si="32"/>
        <v>0</v>
      </c>
      <c r="T64" s="13">
        <f t="shared" si="32"/>
        <v>0</v>
      </c>
      <c r="U64" s="13">
        <f t="shared" si="32"/>
        <v>0</v>
      </c>
      <c r="V64" s="13">
        <f t="shared" si="32"/>
        <v>0</v>
      </c>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row>
    <row r="65" spans="1:44" ht="10.5" customHeight="1">
      <c r="A65" s="137"/>
      <c r="B65" s="143"/>
      <c r="C65" s="131"/>
      <c r="D65" s="131"/>
      <c r="E65" s="131"/>
      <c r="F65" s="131"/>
      <c r="G65" s="131"/>
      <c r="H65" s="131"/>
      <c r="I65" s="131"/>
      <c r="J65" s="131"/>
      <c r="K65" s="131"/>
      <c r="L65" s="131"/>
      <c r="M65" s="131"/>
      <c r="N65" s="142"/>
      <c r="O65" s="142"/>
      <c r="P65" s="142"/>
      <c r="Q65" s="142"/>
      <c r="R65" s="142"/>
      <c r="S65" s="142"/>
      <c r="T65" s="142"/>
      <c r="U65" s="142"/>
      <c r="V65" s="142"/>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row>
    <row r="66" spans="1:44">
      <c r="A66" s="127"/>
      <c r="B66" s="127"/>
      <c r="C66" s="127"/>
      <c r="D66" s="127"/>
      <c r="E66" s="127"/>
      <c r="F66" s="127"/>
      <c r="G66" s="127"/>
      <c r="H66" s="127"/>
      <c r="I66" s="127"/>
      <c r="J66" s="127"/>
      <c r="K66" s="127"/>
      <c r="L66" s="127"/>
      <c r="M66" s="127"/>
      <c r="N66" s="127"/>
      <c r="O66" s="127"/>
      <c r="P66" s="127"/>
      <c r="Q66" s="127"/>
      <c r="R66" s="127"/>
      <c r="S66" s="127"/>
      <c r="T66" s="127"/>
      <c r="U66" s="127"/>
      <c r="V66" s="127"/>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row>
    <row r="67" spans="1:44" ht="15.75">
      <c r="A67" s="204" t="s">
        <v>363</v>
      </c>
      <c r="B67" s="345"/>
      <c r="C67" s="345"/>
      <c r="D67" s="127"/>
      <c r="E67" s="127"/>
      <c r="F67" s="127"/>
      <c r="G67" s="127"/>
      <c r="H67" s="127"/>
      <c r="I67" s="127"/>
      <c r="J67" s="127"/>
      <c r="K67" s="127"/>
      <c r="L67" s="127"/>
      <c r="M67" s="127"/>
      <c r="N67" s="127"/>
      <c r="O67" s="127"/>
      <c r="P67" s="127"/>
      <c r="Q67" s="127"/>
      <c r="R67" s="127"/>
      <c r="S67" s="127"/>
      <c r="T67" s="127"/>
      <c r="U67" s="127"/>
      <c r="V67" s="127"/>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row>
    <row r="68" spans="1:44">
      <c r="A68" s="137" t="s">
        <v>364</v>
      </c>
      <c r="B68" s="16"/>
      <c r="C68" s="142"/>
      <c r="D68" s="142"/>
      <c r="E68" s="142"/>
      <c r="F68" s="142"/>
      <c r="G68" s="142"/>
      <c r="H68" s="142"/>
      <c r="I68" s="142"/>
      <c r="J68" s="142"/>
      <c r="K68" s="142"/>
      <c r="L68" s="142"/>
      <c r="M68" s="142"/>
      <c r="N68" s="142"/>
      <c r="O68" s="142"/>
      <c r="P68" s="142"/>
      <c r="Q68" s="142"/>
      <c r="R68" s="142"/>
      <c r="S68" s="142"/>
      <c r="T68" s="142"/>
      <c r="U68" s="142"/>
      <c r="V68" s="142"/>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row>
    <row r="69" spans="1:44">
      <c r="A69" s="137" t="s">
        <v>365</v>
      </c>
      <c r="B69" s="15"/>
      <c r="C69" s="122"/>
      <c r="D69" s="122"/>
      <c r="E69" s="122"/>
      <c r="F69" s="122"/>
      <c r="G69" s="122"/>
      <c r="H69" s="122"/>
      <c r="I69" s="122"/>
      <c r="J69" s="122"/>
      <c r="K69" s="122"/>
      <c r="L69" s="122"/>
      <c r="M69" s="122"/>
      <c r="N69" s="122"/>
      <c r="O69" s="122"/>
      <c r="P69" s="122"/>
      <c r="Q69" s="122"/>
      <c r="R69" s="122"/>
      <c r="S69" s="122"/>
      <c r="T69" s="122"/>
      <c r="U69" s="122"/>
      <c r="V69" s="122"/>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row>
    <row r="70" spans="1:44">
      <c r="A70" s="137" t="s">
        <v>371</v>
      </c>
      <c r="B70" s="16"/>
      <c r="C70" s="142"/>
      <c r="D70" s="142"/>
      <c r="E70" s="142"/>
      <c r="F70" s="142"/>
      <c r="G70" s="142"/>
      <c r="H70" s="142"/>
      <c r="I70" s="142"/>
      <c r="J70" s="142"/>
      <c r="K70" s="142"/>
      <c r="L70" s="142"/>
      <c r="M70" s="142"/>
      <c r="N70" s="142"/>
      <c r="O70" s="142"/>
      <c r="P70" s="142"/>
      <c r="Q70" s="142"/>
      <c r="R70" s="142"/>
      <c r="S70" s="142"/>
      <c r="T70" s="142"/>
      <c r="U70" s="142"/>
      <c r="V70" s="142"/>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row>
    <row r="71" spans="1:44">
      <c r="A71" s="137" t="s">
        <v>372</v>
      </c>
      <c r="B71" s="143"/>
      <c r="C71" s="13">
        <f>IF(B70=0,0,PMT(B69/12,B70*12,-B68)*12)</f>
        <v>0</v>
      </c>
      <c r="D71" s="13">
        <f t="shared" ref="D71:V71" si="33">IF(C74-C71&gt;0,$C$71,C74)</f>
        <v>0</v>
      </c>
      <c r="E71" s="13">
        <f t="shared" si="33"/>
        <v>0</v>
      </c>
      <c r="F71" s="13">
        <f t="shared" si="33"/>
        <v>0</v>
      </c>
      <c r="G71" s="13">
        <f t="shared" si="33"/>
        <v>0</v>
      </c>
      <c r="H71" s="13">
        <f t="shared" si="33"/>
        <v>0</v>
      </c>
      <c r="I71" s="13">
        <f t="shared" si="33"/>
        <v>0</v>
      </c>
      <c r="J71" s="13">
        <f t="shared" si="33"/>
        <v>0</v>
      </c>
      <c r="K71" s="13">
        <f t="shared" si="33"/>
        <v>0</v>
      </c>
      <c r="L71" s="13">
        <f t="shared" si="33"/>
        <v>0</v>
      </c>
      <c r="M71" s="13">
        <f t="shared" si="33"/>
        <v>0</v>
      </c>
      <c r="N71" s="13">
        <f t="shared" si="33"/>
        <v>0</v>
      </c>
      <c r="O71" s="13">
        <f t="shared" si="33"/>
        <v>0</v>
      </c>
      <c r="P71" s="13">
        <f t="shared" si="33"/>
        <v>0</v>
      </c>
      <c r="Q71" s="13">
        <f t="shared" si="33"/>
        <v>0</v>
      </c>
      <c r="R71" s="13">
        <f t="shared" si="33"/>
        <v>0</v>
      </c>
      <c r="S71" s="13">
        <f t="shared" si="33"/>
        <v>0</v>
      </c>
      <c r="T71" s="13">
        <f t="shared" si="33"/>
        <v>0</v>
      </c>
      <c r="U71" s="13">
        <f t="shared" si="33"/>
        <v>0</v>
      </c>
      <c r="V71" s="13">
        <f t="shared" si="33"/>
        <v>0</v>
      </c>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row>
    <row r="72" spans="1:44">
      <c r="A72" s="137" t="s">
        <v>368</v>
      </c>
      <c r="B72" s="143"/>
      <c r="C72" s="13">
        <f>$B$69*B68</f>
        <v>0</v>
      </c>
      <c r="D72" s="13">
        <f t="shared" ref="D72:V72" si="34">IF(C74-C71&gt;0,$B$69*C74,0)</f>
        <v>0</v>
      </c>
      <c r="E72" s="13">
        <f t="shared" si="34"/>
        <v>0</v>
      </c>
      <c r="F72" s="13">
        <f t="shared" si="34"/>
        <v>0</v>
      </c>
      <c r="G72" s="13">
        <f t="shared" si="34"/>
        <v>0</v>
      </c>
      <c r="H72" s="13">
        <f t="shared" si="34"/>
        <v>0</v>
      </c>
      <c r="I72" s="13">
        <f t="shared" si="34"/>
        <v>0</v>
      </c>
      <c r="J72" s="13">
        <f t="shared" si="34"/>
        <v>0</v>
      </c>
      <c r="K72" s="13">
        <f t="shared" si="34"/>
        <v>0</v>
      </c>
      <c r="L72" s="13">
        <f t="shared" si="34"/>
        <v>0</v>
      </c>
      <c r="M72" s="13">
        <f t="shared" si="34"/>
        <v>0</v>
      </c>
      <c r="N72" s="13">
        <f t="shared" si="34"/>
        <v>0</v>
      </c>
      <c r="O72" s="13">
        <f t="shared" si="34"/>
        <v>0</v>
      </c>
      <c r="P72" s="13">
        <f t="shared" si="34"/>
        <v>0</v>
      </c>
      <c r="Q72" s="13">
        <f t="shared" si="34"/>
        <v>0</v>
      </c>
      <c r="R72" s="13">
        <f t="shared" si="34"/>
        <v>0</v>
      </c>
      <c r="S72" s="13">
        <f t="shared" si="34"/>
        <v>0</v>
      </c>
      <c r="T72" s="13">
        <f t="shared" si="34"/>
        <v>0</v>
      </c>
      <c r="U72" s="13">
        <f t="shared" si="34"/>
        <v>0</v>
      </c>
      <c r="V72" s="13">
        <f t="shared" si="34"/>
        <v>0</v>
      </c>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row>
    <row r="73" spans="1:44">
      <c r="A73" s="137" t="s">
        <v>369</v>
      </c>
      <c r="B73" s="143"/>
      <c r="C73" s="13">
        <f t="shared" ref="C73:V73" si="35">C71-C72</f>
        <v>0</v>
      </c>
      <c r="D73" s="13">
        <f t="shared" si="35"/>
        <v>0</v>
      </c>
      <c r="E73" s="13">
        <f t="shared" si="35"/>
        <v>0</v>
      </c>
      <c r="F73" s="13">
        <f t="shared" si="35"/>
        <v>0</v>
      </c>
      <c r="G73" s="13">
        <f t="shared" si="35"/>
        <v>0</v>
      </c>
      <c r="H73" s="13">
        <f t="shared" si="35"/>
        <v>0</v>
      </c>
      <c r="I73" s="13">
        <f t="shared" si="35"/>
        <v>0</v>
      </c>
      <c r="J73" s="13">
        <f t="shared" si="35"/>
        <v>0</v>
      </c>
      <c r="K73" s="13">
        <f t="shared" si="35"/>
        <v>0</v>
      </c>
      <c r="L73" s="13">
        <f t="shared" si="35"/>
        <v>0</v>
      </c>
      <c r="M73" s="13">
        <f t="shared" si="35"/>
        <v>0</v>
      </c>
      <c r="N73" s="13">
        <f t="shared" si="35"/>
        <v>0</v>
      </c>
      <c r="O73" s="13">
        <f t="shared" si="35"/>
        <v>0</v>
      </c>
      <c r="P73" s="13">
        <f t="shared" si="35"/>
        <v>0</v>
      </c>
      <c r="Q73" s="13">
        <f t="shared" si="35"/>
        <v>0</v>
      </c>
      <c r="R73" s="13">
        <f t="shared" si="35"/>
        <v>0</v>
      </c>
      <c r="S73" s="13">
        <f t="shared" si="35"/>
        <v>0</v>
      </c>
      <c r="T73" s="13">
        <f t="shared" si="35"/>
        <v>0</v>
      </c>
      <c r="U73" s="13">
        <f t="shared" si="35"/>
        <v>0</v>
      </c>
      <c r="V73" s="13">
        <f t="shared" si="35"/>
        <v>0</v>
      </c>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row>
    <row r="74" spans="1:44">
      <c r="A74" s="137" t="s">
        <v>370</v>
      </c>
      <c r="B74" s="143"/>
      <c r="C74" s="13">
        <f>B68-C73</f>
        <v>0</v>
      </c>
      <c r="D74" s="13">
        <f t="shared" ref="D74:V74" si="36">C74-D73</f>
        <v>0</v>
      </c>
      <c r="E74" s="13">
        <f t="shared" si="36"/>
        <v>0</v>
      </c>
      <c r="F74" s="13">
        <f t="shared" si="36"/>
        <v>0</v>
      </c>
      <c r="G74" s="13">
        <f t="shared" si="36"/>
        <v>0</v>
      </c>
      <c r="H74" s="13">
        <f t="shared" si="36"/>
        <v>0</v>
      </c>
      <c r="I74" s="13">
        <f t="shared" si="36"/>
        <v>0</v>
      </c>
      <c r="J74" s="13">
        <f t="shared" si="36"/>
        <v>0</v>
      </c>
      <c r="K74" s="13">
        <f t="shared" si="36"/>
        <v>0</v>
      </c>
      <c r="L74" s="13">
        <f t="shared" si="36"/>
        <v>0</v>
      </c>
      <c r="M74" s="13">
        <f t="shared" si="36"/>
        <v>0</v>
      </c>
      <c r="N74" s="13">
        <f t="shared" si="36"/>
        <v>0</v>
      </c>
      <c r="O74" s="13">
        <f t="shared" si="36"/>
        <v>0</v>
      </c>
      <c r="P74" s="13">
        <f t="shared" si="36"/>
        <v>0</v>
      </c>
      <c r="Q74" s="13">
        <f t="shared" si="36"/>
        <v>0</v>
      </c>
      <c r="R74" s="13">
        <f t="shared" si="36"/>
        <v>0</v>
      </c>
      <c r="S74" s="13">
        <f t="shared" si="36"/>
        <v>0</v>
      </c>
      <c r="T74" s="13">
        <f t="shared" si="36"/>
        <v>0</v>
      </c>
      <c r="U74" s="13">
        <f t="shared" si="36"/>
        <v>0</v>
      </c>
      <c r="V74" s="13">
        <f t="shared" si="36"/>
        <v>0</v>
      </c>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row>
    <row r="75" spans="1:44" ht="10.5" customHeight="1">
      <c r="A75" s="137"/>
      <c r="B75" s="143"/>
      <c r="C75" s="131"/>
      <c r="D75" s="131"/>
      <c r="E75" s="131"/>
      <c r="F75" s="131"/>
      <c r="G75" s="131"/>
      <c r="H75" s="131"/>
      <c r="I75" s="131"/>
      <c r="J75" s="131"/>
      <c r="K75" s="131"/>
      <c r="L75" s="131"/>
      <c r="M75" s="131"/>
      <c r="N75" s="142"/>
      <c r="O75" s="142"/>
      <c r="P75" s="142"/>
      <c r="Q75" s="142"/>
      <c r="R75" s="142"/>
      <c r="S75" s="142"/>
      <c r="T75" s="142"/>
      <c r="U75" s="142"/>
      <c r="V75" s="142"/>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row>
    <row r="76" spans="1:44">
      <c r="A76" s="127" t="s">
        <v>333</v>
      </c>
      <c r="B76" s="127" t="s">
        <v>333</v>
      </c>
      <c r="C76" s="127" t="s">
        <v>333</v>
      </c>
      <c r="D76" s="127" t="s">
        <v>333</v>
      </c>
      <c r="E76" s="127" t="s">
        <v>333</v>
      </c>
      <c r="F76" s="127" t="s">
        <v>333</v>
      </c>
      <c r="G76" s="127" t="s">
        <v>333</v>
      </c>
      <c r="H76" s="127" t="s">
        <v>333</v>
      </c>
      <c r="I76" s="127" t="s">
        <v>333</v>
      </c>
      <c r="J76" s="127" t="s">
        <v>333</v>
      </c>
      <c r="K76" s="127" t="s">
        <v>333</v>
      </c>
      <c r="L76" s="127" t="s">
        <v>333</v>
      </c>
      <c r="M76" s="127" t="s">
        <v>333</v>
      </c>
      <c r="N76" s="127" t="s">
        <v>333</v>
      </c>
      <c r="O76" s="127" t="s">
        <v>333</v>
      </c>
      <c r="P76" s="127" t="s">
        <v>333</v>
      </c>
      <c r="Q76" s="127" t="s">
        <v>333</v>
      </c>
      <c r="R76" s="127" t="s">
        <v>333</v>
      </c>
      <c r="S76" s="127" t="s">
        <v>333</v>
      </c>
      <c r="T76" s="127" t="s">
        <v>333</v>
      </c>
      <c r="U76" s="127" t="s">
        <v>333</v>
      </c>
      <c r="V76" s="127" t="s">
        <v>333</v>
      </c>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row>
    <row r="77" spans="1:44" ht="15.75">
      <c r="A77" s="129" t="s">
        <v>373</v>
      </c>
      <c r="B77" s="125"/>
      <c r="C77" s="122">
        <f t="shared" ref="C77:V77" si="37">C55</f>
        <v>1</v>
      </c>
      <c r="D77" s="122">
        <f t="shared" si="37"/>
        <v>2</v>
      </c>
      <c r="E77" s="122">
        <f t="shared" si="37"/>
        <v>3</v>
      </c>
      <c r="F77" s="122">
        <f t="shared" si="37"/>
        <v>4</v>
      </c>
      <c r="G77" s="122">
        <f t="shared" si="37"/>
        <v>5</v>
      </c>
      <c r="H77" s="122">
        <f t="shared" si="37"/>
        <v>6</v>
      </c>
      <c r="I77" s="122">
        <f t="shared" si="37"/>
        <v>7</v>
      </c>
      <c r="J77" s="122">
        <f t="shared" si="37"/>
        <v>8</v>
      </c>
      <c r="K77" s="122">
        <f t="shared" si="37"/>
        <v>9</v>
      </c>
      <c r="L77" s="122">
        <f t="shared" si="37"/>
        <v>10</v>
      </c>
      <c r="M77" s="122">
        <f t="shared" si="37"/>
        <v>11</v>
      </c>
      <c r="N77" s="122">
        <f t="shared" si="37"/>
        <v>12</v>
      </c>
      <c r="O77" s="122">
        <f t="shared" si="37"/>
        <v>13</v>
      </c>
      <c r="P77" s="122">
        <f t="shared" si="37"/>
        <v>14</v>
      </c>
      <c r="Q77" s="122">
        <f t="shared" si="37"/>
        <v>15</v>
      </c>
      <c r="R77" s="122">
        <f t="shared" si="37"/>
        <v>16</v>
      </c>
      <c r="S77" s="122">
        <f t="shared" si="37"/>
        <v>17</v>
      </c>
      <c r="T77" s="122">
        <f t="shared" si="37"/>
        <v>18</v>
      </c>
      <c r="U77" s="122">
        <f t="shared" si="37"/>
        <v>19</v>
      </c>
      <c r="V77" s="122">
        <f t="shared" si="37"/>
        <v>20</v>
      </c>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row>
    <row r="78" spans="1:44" ht="15.75">
      <c r="A78" s="155"/>
      <c r="B78" s="127"/>
      <c r="C78" s="145"/>
      <c r="D78" s="145"/>
      <c r="E78" s="145"/>
      <c r="F78" s="145"/>
      <c r="G78" s="145"/>
      <c r="H78" s="145"/>
      <c r="I78" s="145"/>
      <c r="J78" s="145"/>
      <c r="K78" s="145"/>
      <c r="L78" s="145"/>
      <c r="M78" s="145"/>
      <c r="N78" s="145"/>
      <c r="O78" s="145"/>
      <c r="P78" s="145"/>
      <c r="Q78" s="145"/>
      <c r="R78" s="145"/>
      <c r="S78" s="145"/>
      <c r="T78" s="145"/>
      <c r="U78" s="145"/>
      <c r="V78" s="145"/>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row>
    <row r="79" spans="1:44" ht="15.75">
      <c r="A79" s="129" t="s">
        <v>374</v>
      </c>
      <c r="B79" s="345"/>
      <c r="C79" s="345"/>
      <c r="D79" s="122"/>
      <c r="E79" s="122"/>
      <c r="F79" s="122"/>
      <c r="G79" s="122"/>
      <c r="H79" s="122"/>
      <c r="I79" s="122"/>
      <c r="J79" s="122"/>
      <c r="K79" s="122"/>
      <c r="L79" s="122"/>
      <c r="M79" s="122"/>
      <c r="N79" s="122"/>
      <c r="O79" s="122"/>
      <c r="P79" s="122"/>
      <c r="Q79" s="122"/>
      <c r="R79" s="122"/>
      <c r="S79" s="122"/>
      <c r="T79" s="122"/>
      <c r="U79" s="122"/>
      <c r="V79" s="122"/>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row>
    <row r="80" spans="1:44">
      <c r="A80" s="143" t="s">
        <v>364</v>
      </c>
      <c r="B80" s="16"/>
      <c r="C80" s="142"/>
      <c r="D80" s="142"/>
      <c r="E80" s="142"/>
      <c r="F80" s="142"/>
      <c r="G80" s="142"/>
      <c r="H80" s="142"/>
      <c r="I80" s="142"/>
      <c r="J80" s="142"/>
      <c r="K80" s="142"/>
      <c r="L80" s="142"/>
      <c r="M80" s="142"/>
      <c r="N80" s="142"/>
      <c r="O80" s="142"/>
      <c r="P80" s="142"/>
      <c r="Q80" s="142"/>
      <c r="R80" s="142"/>
      <c r="S80" s="142"/>
      <c r="T80" s="142"/>
      <c r="U80" s="142"/>
      <c r="V80" s="142"/>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row>
    <row r="81" spans="1:44">
      <c r="A81" s="143" t="s">
        <v>365</v>
      </c>
      <c r="B81" s="15"/>
      <c r="C81" s="142" t="str">
        <f t="shared" ref="C81:V81" si="38">IF(C10&lt;=$B$82,($B$80*$B$81),"0")</f>
        <v>0</v>
      </c>
      <c r="D81" s="142" t="str">
        <f t="shared" si="38"/>
        <v>0</v>
      </c>
      <c r="E81" s="142" t="str">
        <f t="shared" si="38"/>
        <v>0</v>
      </c>
      <c r="F81" s="142" t="str">
        <f t="shared" si="38"/>
        <v>0</v>
      </c>
      <c r="G81" s="142" t="str">
        <f t="shared" si="38"/>
        <v>0</v>
      </c>
      <c r="H81" s="142" t="str">
        <f t="shared" si="38"/>
        <v>0</v>
      </c>
      <c r="I81" s="142" t="str">
        <f t="shared" si="38"/>
        <v>0</v>
      </c>
      <c r="J81" s="142" t="str">
        <f t="shared" si="38"/>
        <v>0</v>
      </c>
      <c r="K81" s="142" t="str">
        <f t="shared" si="38"/>
        <v>0</v>
      </c>
      <c r="L81" s="142" t="str">
        <f t="shared" si="38"/>
        <v>0</v>
      </c>
      <c r="M81" s="142" t="str">
        <f t="shared" si="38"/>
        <v>0</v>
      </c>
      <c r="N81" s="142" t="str">
        <f t="shared" si="38"/>
        <v>0</v>
      </c>
      <c r="O81" s="142" t="str">
        <f t="shared" si="38"/>
        <v>0</v>
      </c>
      <c r="P81" s="142" t="str">
        <f t="shared" si="38"/>
        <v>0</v>
      </c>
      <c r="Q81" s="142" t="str">
        <f t="shared" si="38"/>
        <v>0</v>
      </c>
      <c r="R81" s="142" t="str">
        <f t="shared" si="38"/>
        <v>0</v>
      </c>
      <c r="S81" s="142" t="str">
        <f t="shared" si="38"/>
        <v>0</v>
      </c>
      <c r="T81" s="142" t="str">
        <f t="shared" si="38"/>
        <v>0</v>
      </c>
      <c r="U81" s="142" t="str">
        <f t="shared" si="38"/>
        <v>0</v>
      </c>
      <c r="V81" s="142" t="str">
        <f t="shared" si="38"/>
        <v>0</v>
      </c>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row>
    <row r="82" spans="1:44">
      <c r="A82" s="143" t="s">
        <v>371</v>
      </c>
      <c r="B82" s="16"/>
      <c r="C82" s="142"/>
      <c r="D82" s="156"/>
      <c r="E82" s="156"/>
      <c r="F82" s="156"/>
      <c r="G82" s="156"/>
      <c r="H82" s="156"/>
      <c r="I82" s="156"/>
      <c r="J82" s="156"/>
      <c r="K82" s="156"/>
      <c r="L82" s="156"/>
      <c r="M82" s="156"/>
      <c r="N82" s="156"/>
      <c r="O82" s="156"/>
      <c r="P82" s="156"/>
      <c r="Q82" s="156"/>
      <c r="R82" s="156"/>
      <c r="S82" s="156"/>
      <c r="T82" s="156"/>
      <c r="U82" s="156"/>
      <c r="V82" s="156"/>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row>
    <row r="83" spans="1:44">
      <c r="A83" s="143"/>
      <c r="B83" s="143"/>
      <c r="C83" s="142"/>
      <c r="D83" s="142"/>
      <c r="E83" s="142"/>
      <c r="F83" s="142"/>
      <c r="G83" s="142"/>
      <c r="H83" s="142"/>
      <c r="I83" s="142"/>
      <c r="J83" s="142"/>
      <c r="K83" s="142"/>
      <c r="L83" s="142"/>
      <c r="M83" s="142"/>
      <c r="N83" s="142"/>
      <c r="O83" s="142"/>
      <c r="P83" s="142"/>
      <c r="Q83" s="142"/>
      <c r="R83" s="142"/>
      <c r="S83" s="142"/>
      <c r="T83" s="142"/>
      <c r="U83" s="142"/>
      <c r="V83" s="142"/>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row>
    <row r="84" spans="1:44" ht="15.75">
      <c r="A84" s="157" t="s">
        <v>374</v>
      </c>
      <c r="B84" s="345"/>
      <c r="C84" s="345"/>
      <c r="D84" s="142"/>
      <c r="E84" s="142"/>
      <c r="F84" s="142"/>
      <c r="G84" s="142"/>
      <c r="H84" s="142"/>
      <c r="I84" s="142"/>
      <c r="J84" s="142"/>
      <c r="K84" s="142"/>
      <c r="L84" s="142"/>
      <c r="M84" s="142"/>
      <c r="N84" s="142"/>
      <c r="O84" s="142"/>
      <c r="P84" s="142"/>
      <c r="Q84" s="142"/>
      <c r="R84" s="142"/>
      <c r="S84" s="142"/>
      <c r="T84" s="142"/>
      <c r="U84" s="142"/>
      <c r="V84" s="142"/>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row>
    <row r="85" spans="1:44">
      <c r="A85" s="143" t="s">
        <v>364</v>
      </c>
      <c r="B85" s="16"/>
      <c r="C85" s="142"/>
      <c r="D85" s="142"/>
      <c r="E85" s="142"/>
      <c r="F85" s="142"/>
      <c r="G85" s="142"/>
      <c r="H85" s="142"/>
      <c r="I85" s="142"/>
      <c r="J85" s="142"/>
      <c r="K85" s="142"/>
      <c r="L85" s="142"/>
      <c r="M85" s="142"/>
      <c r="N85" s="142"/>
      <c r="O85" s="142"/>
      <c r="P85" s="142"/>
      <c r="Q85" s="142"/>
      <c r="R85" s="142"/>
      <c r="S85" s="142"/>
      <c r="T85" s="142"/>
      <c r="U85" s="142"/>
      <c r="V85" s="142"/>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row>
    <row r="86" spans="1:44">
      <c r="A86" s="137" t="s">
        <v>368</v>
      </c>
      <c r="B86" s="15"/>
      <c r="C86" s="142" t="str">
        <f t="shared" ref="C86:V86" si="39">IF(C10&lt;=$B$87,($B$85*$B$86),"0")</f>
        <v>0</v>
      </c>
      <c r="D86" s="142" t="str">
        <f t="shared" si="39"/>
        <v>0</v>
      </c>
      <c r="E86" s="142" t="str">
        <f t="shared" si="39"/>
        <v>0</v>
      </c>
      <c r="F86" s="142" t="str">
        <f t="shared" si="39"/>
        <v>0</v>
      </c>
      <c r="G86" s="142" t="str">
        <f t="shared" si="39"/>
        <v>0</v>
      </c>
      <c r="H86" s="142" t="str">
        <f t="shared" si="39"/>
        <v>0</v>
      </c>
      <c r="I86" s="142" t="str">
        <f t="shared" si="39"/>
        <v>0</v>
      </c>
      <c r="J86" s="142" t="str">
        <f t="shared" si="39"/>
        <v>0</v>
      </c>
      <c r="K86" s="142" t="str">
        <f t="shared" si="39"/>
        <v>0</v>
      </c>
      <c r="L86" s="142" t="str">
        <f t="shared" si="39"/>
        <v>0</v>
      </c>
      <c r="M86" s="142" t="str">
        <f t="shared" si="39"/>
        <v>0</v>
      </c>
      <c r="N86" s="142" t="str">
        <f t="shared" si="39"/>
        <v>0</v>
      </c>
      <c r="O86" s="142" t="str">
        <f t="shared" si="39"/>
        <v>0</v>
      </c>
      <c r="P86" s="142" t="str">
        <f t="shared" si="39"/>
        <v>0</v>
      </c>
      <c r="Q86" s="142" t="str">
        <f t="shared" si="39"/>
        <v>0</v>
      </c>
      <c r="R86" s="142" t="str">
        <f t="shared" si="39"/>
        <v>0</v>
      </c>
      <c r="S86" s="142" t="str">
        <f t="shared" si="39"/>
        <v>0</v>
      </c>
      <c r="T86" s="142" t="str">
        <f t="shared" si="39"/>
        <v>0</v>
      </c>
      <c r="U86" s="142" t="str">
        <f t="shared" si="39"/>
        <v>0</v>
      </c>
      <c r="V86" s="142" t="str">
        <f t="shared" si="39"/>
        <v>0</v>
      </c>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row>
    <row r="87" spans="1:44">
      <c r="A87" s="143" t="s">
        <v>371</v>
      </c>
      <c r="B87" s="16"/>
      <c r="C87" s="142"/>
      <c r="D87" s="142"/>
      <c r="E87" s="142"/>
      <c r="F87" s="142"/>
      <c r="G87" s="142"/>
      <c r="H87" s="142"/>
      <c r="I87" s="142"/>
      <c r="J87" s="142"/>
      <c r="K87" s="142"/>
      <c r="L87" s="142"/>
      <c r="M87" s="142"/>
      <c r="N87" s="142"/>
      <c r="O87" s="142"/>
      <c r="P87" s="142"/>
      <c r="Q87" s="142"/>
      <c r="R87" s="142"/>
      <c r="S87" s="142"/>
      <c r="T87" s="142"/>
      <c r="U87" s="142"/>
      <c r="V87" s="142"/>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row>
    <row r="88" spans="1:44" ht="10.5" customHeight="1">
      <c r="A88" s="137"/>
      <c r="B88" s="143"/>
      <c r="C88" s="131"/>
      <c r="D88" s="131"/>
      <c r="E88" s="131"/>
      <c r="F88" s="131"/>
      <c r="G88" s="131"/>
      <c r="H88" s="131"/>
      <c r="I88" s="131"/>
      <c r="J88" s="131"/>
      <c r="K88" s="131"/>
      <c r="L88" s="131"/>
      <c r="M88" s="131"/>
      <c r="N88" s="142"/>
      <c r="O88" s="142"/>
      <c r="P88" s="142"/>
      <c r="Q88" s="142"/>
      <c r="R88" s="142"/>
      <c r="S88" s="142"/>
      <c r="T88" s="142"/>
      <c r="U88" s="142"/>
      <c r="V88" s="142"/>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row>
    <row r="89" spans="1:44">
      <c r="A89" s="127" t="s">
        <v>333</v>
      </c>
      <c r="B89" s="127" t="s">
        <v>333</v>
      </c>
      <c r="C89" s="127" t="s">
        <v>333</v>
      </c>
      <c r="D89" s="127" t="s">
        <v>333</v>
      </c>
      <c r="E89" s="127" t="s">
        <v>333</v>
      </c>
      <c r="F89" s="127" t="s">
        <v>333</v>
      </c>
      <c r="G89" s="127" t="s">
        <v>333</v>
      </c>
      <c r="H89" s="127" t="s">
        <v>333</v>
      </c>
      <c r="I89" s="127" t="s">
        <v>333</v>
      </c>
      <c r="J89" s="127" t="s">
        <v>333</v>
      </c>
      <c r="K89" s="127" t="s">
        <v>333</v>
      </c>
      <c r="L89" s="127" t="s">
        <v>333</v>
      </c>
      <c r="M89" s="127" t="s">
        <v>333</v>
      </c>
      <c r="N89" s="127" t="s">
        <v>333</v>
      </c>
      <c r="O89" s="127" t="s">
        <v>333</v>
      </c>
      <c r="P89" s="127" t="s">
        <v>333</v>
      </c>
      <c r="Q89" s="127" t="s">
        <v>333</v>
      </c>
      <c r="R89" s="127" t="s">
        <v>333</v>
      </c>
      <c r="S89" s="127" t="s">
        <v>333</v>
      </c>
      <c r="T89" s="127" t="s">
        <v>333</v>
      </c>
      <c r="U89" s="127" t="s">
        <v>333</v>
      </c>
      <c r="V89" s="127" t="s">
        <v>333</v>
      </c>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row>
    <row r="90" spans="1:44" ht="15.75">
      <c r="A90" s="129" t="s">
        <v>375</v>
      </c>
      <c r="B90" s="137"/>
      <c r="C90" s="122">
        <f t="shared" ref="C90:V90" si="40">C55</f>
        <v>1</v>
      </c>
      <c r="D90" s="122">
        <f t="shared" si="40"/>
        <v>2</v>
      </c>
      <c r="E90" s="122">
        <f t="shared" si="40"/>
        <v>3</v>
      </c>
      <c r="F90" s="122">
        <f t="shared" si="40"/>
        <v>4</v>
      </c>
      <c r="G90" s="122">
        <f t="shared" si="40"/>
        <v>5</v>
      </c>
      <c r="H90" s="122">
        <f t="shared" si="40"/>
        <v>6</v>
      </c>
      <c r="I90" s="122">
        <f t="shared" si="40"/>
        <v>7</v>
      </c>
      <c r="J90" s="122">
        <f t="shared" si="40"/>
        <v>8</v>
      </c>
      <c r="K90" s="122">
        <f t="shared" si="40"/>
        <v>9</v>
      </c>
      <c r="L90" s="122">
        <f t="shared" si="40"/>
        <v>10</v>
      </c>
      <c r="M90" s="122">
        <f t="shared" si="40"/>
        <v>11</v>
      </c>
      <c r="N90" s="122">
        <f t="shared" si="40"/>
        <v>12</v>
      </c>
      <c r="O90" s="122">
        <f t="shared" si="40"/>
        <v>13</v>
      </c>
      <c r="P90" s="122">
        <f t="shared" si="40"/>
        <v>14</v>
      </c>
      <c r="Q90" s="122">
        <f t="shared" si="40"/>
        <v>15</v>
      </c>
      <c r="R90" s="122">
        <f t="shared" si="40"/>
        <v>16</v>
      </c>
      <c r="S90" s="122">
        <f t="shared" si="40"/>
        <v>17</v>
      </c>
      <c r="T90" s="122">
        <f t="shared" si="40"/>
        <v>18</v>
      </c>
      <c r="U90" s="122">
        <f t="shared" si="40"/>
        <v>19</v>
      </c>
      <c r="V90" s="122">
        <f t="shared" si="40"/>
        <v>20</v>
      </c>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row>
    <row r="91" spans="1:44" ht="15.75">
      <c r="A91" s="129"/>
      <c r="B91" s="137"/>
      <c r="C91" s="122"/>
      <c r="D91" s="122"/>
      <c r="E91" s="122"/>
      <c r="F91" s="122"/>
      <c r="G91" s="122"/>
      <c r="H91" s="122"/>
      <c r="I91" s="122"/>
      <c r="J91" s="122"/>
      <c r="K91" s="122"/>
      <c r="L91" s="122"/>
      <c r="M91" s="122"/>
      <c r="N91" s="122"/>
      <c r="O91" s="122"/>
      <c r="P91" s="122"/>
      <c r="Q91" s="122"/>
      <c r="R91" s="122"/>
      <c r="S91" s="122"/>
      <c r="T91" s="122"/>
      <c r="U91" s="122"/>
      <c r="V91" s="122"/>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row>
    <row r="92" spans="1:44" ht="15.75">
      <c r="A92" s="157" t="s">
        <v>376</v>
      </c>
      <c r="B92" s="346" t="s">
        <v>377</v>
      </c>
      <c r="C92" s="346"/>
      <c r="D92" s="122"/>
      <c r="E92" s="122"/>
      <c r="F92" s="122"/>
      <c r="G92" s="122"/>
      <c r="H92" s="122"/>
      <c r="I92" s="122"/>
      <c r="J92" s="122"/>
      <c r="K92" s="122"/>
      <c r="L92" s="122"/>
      <c r="M92" s="122"/>
      <c r="N92" s="122"/>
      <c r="O92" s="122"/>
      <c r="P92" s="122"/>
      <c r="Q92" s="122"/>
      <c r="R92" s="122"/>
      <c r="S92" s="122"/>
      <c r="T92" s="122"/>
      <c r="U92" s="122"/>
      <c r="V92" s="122"/>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row>
    <row r="93" spans="1:44">
      <c r="A93" s="120" t="s">
        <v>378</v>
      </c>
      <c r="B93" s="17"/>
      <c r="C93" s="131"/>
      <c r="D93" s="131"/>
      <c r="E93" s="131"/>
      <c r="F93" s="131"/>
      <c r="G93" s="131"/>
      <c r="H93" s="131"/>
      <c r="I93" s="131"/>
      <c r="J93" s="131"/>
      <c r="K93" s="131"/>
      <c r="L93" s="131"/>
      <c r="M93" s="131"/>
      <c r="N93" s="131"/>
      <c r="O93" s="131"/>
      <c r="P93" s="131"/>
      <c r="Q93" s="131"/>
      <c r="R93" s="131"/>
      <c r="S93" s="131"/>
      <c r="T93" s="131"/>
      <c r="U93" s="131"/>
      <c r="V93" s="131"/>
      <c r="W93" s="130"/>
      <c r="X93" s="130"/>
      <c r="Y93" s="130"/>
      <c r="Z93" s="130"/>
      <c r="AA93" s="130"/>
      <c r="AB93" s="130"/>
      <c r="AC93" s="130"/>
      <c r="AD93" s="130"/>
      <c r="AE93" s="130"/>
      <c r="AF93" s="130"/>
      <c r="AG93" s="130"/>
      <c r="AH93" s="130"/>
      <c r="AI93" s="130"/>
      <c r="AJ93" s="130"/>
      <c r="AK93" s="130"/>
      <c r="AL93" s="130"/>
      <c r="AM93" s="130"/>
      <c r="AN93" s="130"/>
      <c r="AO93" s="130"/>
      <c r="AP93" s="130"/>
      <c r="AQ93" s="123"/>
    </row>
    <row r="94" spans="1:44">
      <c r="A94" s="137" t="s">
        <v>365</v>
      </c>
      <c r="B94" s="15">
        <v>0.03</v>
      </c>
      <c r="C94" s="142"/>
      <c r="D94" s="142"/>
      <c r="E94" s="142"/>
      <c r="F94" s="142"/>
      <c r="G94" s="142"/>
      <c r="H94" s="142"/>
      <c r="I94" s="142"/>
      <c r="J94" s="142"/>
      <c r="K94" s="142"/>
      <c r="L94" s="142"/>
      <c r="M94" s="142"/>
      <c r="N94" s="142"/>
      <c r="O94" s="142"/>
      <c r="P94" s="142"/>
      <c r="Q94" s="142"/>
      <c r="R94" s="142"/>
      <c r="S94" s="142"/>
      <c r="T94" s="142"/>
      <c r="U94" s="142"/>
      <c r="V94" s="142"/>
      <c r="W94" s="143"/>
      <c r="X94" s="143"/>
      <c r="Y94" s="143"/>
      <c r="Z94" s="143"/>
      <c r="AA94" s="143"/>
      <c r="AB94" s="143"/>
      <c r="AC94" s="143"/>
      <c r="AD94" s="143"/>
      <c r="AE94" s="143"/>
      <c r="AF94" s="143"/>
      <c r="AG94" s="143"/>
      <c r="AH94" s="143"/>
      <c r="AI94" s="143"/>
      <c r="AJ94" s="143"/>
      <c r="AK94" s="143"/>
      <c r="AL94" s="143"/>
      <c r="AM94" s="143"/>
      <c r="AN94" s="143"/>
      <c r="AO94" s="143"/>
      <c r="AP94" s="143"/>
      <c r="AQ94" s="123"/>
    </row>
    <row r="95" spans="1:44">
      <c r="A95" s="137" t="s">
        <v>371</v>
      </c>
      <c r="B95" s="18">
        <v>55</v>
      </c>
      <c r="C95" s="156"/>
      <c r="D95" s="142"/>
      <c r="E95" s="142"/>
      <c r="F95" s="142"/>
      <c r="G95" s="142"/>
      <c r="H95" s="142"/>
      <c r="I95" s="142"/>
      <c r="J95" s="142"/>
      <c r="K95" s="142"/>
      <c r="L95" s="142"/>
      <c r="M95" s="142"/>
      <c r="N95" s="142"/>
      <c r="O95" s="142"/>
      <c r="P95" s="142"/>
      <c r="Q95" s="142"/>
      <c r="R95" s="142"/>
      <c r="S95" s="142"/>
      <c r="T95" s="142"/>
      <c r="U95" s="142"/>
      <c r="V95" s="142"/>
      <c r="W95" s="143"/>
      <c r="X95" s="143"/>
      <c r="Y95" s="143"/>
      <c r="Z95" s="143"/>
      <c r="AA95" s="143"/>
      <c r="AB95" s="143"/>
      <c r="AC95" s="143"/>
      <c r="AD95" s="143"/>
      <c r="AE95" s="143"/>
      <c r="AF95" s="143"/>
      <c r="AG95" s="143"/>
      <c r="AH95" s="143"/>
      <c r="AI95" s="143"/>
      <c r="AJ95" s="143"/>
      <c r="AK95" s="143"/>
      <c r="AL95" s="143"/>
      <c r="AM95" s="143"/>
      <c r="AN95" s="143"/>
      <c r="AO95" s="143"/>
      <c r="AP95" s="143"/>
      <c r="AQ95" s="123"/>
    </row>
    <row r="96" spans="1:44">
      <c r="A96" s="203" t="s">
        <v>379</v>
      </c>
      <c r="B96" s="15"/>
      <c r="C96" s="131"/>
      <c r="D96" s="131"/>
      <c r="E96" s="131"/>
      <c r="F96" s="131"/>
      <c r="G96" s="131"/>
      <c r="H96" s="131"/>
      <c r="I96" s="131"/>
      <c r="J96" s="131"/>
      <c r="K96" s="131"/>
      <c r="L96" s="131"/>
      <c r="M96" s="131"/>
      <c r="N96" s="131"/>
      <c r="O96" s="131"/>
      <c r="P96" s="131"/>
      <c r="Q96" s="131"/>
      <c r="R96" s="131"/>
      <c r="S96" s="131"/>
      <c r="T96" s="131"/>
      <c r="U96" s="131"/>
      <c r="V96" s="131"/>
      <c r="W96" s="130"/>
      <c r="X96" s="130"/>
      <c r="Y96" s="130"/>
      <c r="Z96" s="130"/>
      <c r="AA96" s="130"/>
      <c r="AB96" s="130"/>
      <c r="AC96" s="130"/>
      <c r="AD96" s="130"/>
      <c r="AE96" s="130"/>
      <c r="AF96" s="130"/>
      <c r="AG96" s="130"/>
      <c r="AH96" s="130"/>
      <c r="AI96" s="130"/>
      <c r="AJ96" s="130"/>
      <c r="AK96" s="130"/>
      <c r="AL96" s="130"/>
      <c r="AM96" s="130"/>
      <c r="AN96" s="130"/>
      <c r="AO96" s="130"/>
      <c r="AP96" s="130"/>
      <c r="AQ96" s="123"/>
    </row>
    <row r="97" spans="1:43" hidden="1">
      <c r="A97" s="137" t="s">
        <v>372</v>
      </c>
      <c r="B97" s="143"/>
      <c r="C97" s="142">
        <f>IF($B$95=0,0,PMT($B$94/12,$B$95*12,-$B$93)*12)</f>
        <v>0</v>
      </c>
      <c r="D97" s="142">
        <f t="shared" ref="D97:V97" si="41">IF($B$95=0,0,PMT($B$94/12,$B$95*12,-$B$93)*12)</f>
        <v>0</v>
      </c>
      <c r="E97" s="142">
        <f t="shared" si="41"/>
        <v>0</v>
      </c>
      <c r="F97" s="142">
        <f t="shared" si="41"/>
        <v>0</v>
      </c>
      <c r="G97" s="142">
        <f t="shared" si="41"/>
        <v>0</v>
      </c>
      <c r="H97" s="142">
        <f t="shared" si="41"/>
        <v>0</v>
      </c>
      <c r="I97" s="142">
        <f t="shared" si="41"/>
        <v>0</v>
      </c>
      <c r="J97" s="142">
        <f t="shared" si="41"/>
        <v>0</v>
      </c>
      <c r="K97" s="142">
        <f t="shared" si="41"/>
        <v>0</v>
      </c>
      <c r="L97" s="142">
        <f t="shared" si="41"/>
        <v>0</v>
      </c>
      <c r="M97" s="142">
        <f t="shared" si="41"/>
        <v>0</v>
      </c>
      <c r="N97" s="142">
        <f t="shared" si="41"/>
        <v>0</v>
      </c>
      <c r="O97" s="142">
        <f t="shared" si="41"/>
        <v>0</v>
      </c>
      <c r="P97" s="142">
        <f t="shared" si="41"/>
        <v>0</v>
      </c>
      <c r="Q97" s="142">
        <f t="shared" si="41"/>
        <v>0</v>
      </c>
      <c r="R97" s="142">
        <f t="shared" si="41"/>
        <v>0</v>
      </c>
      <c r="S97" s="142">
        <f t="shared" si="41"/>
        <v>0</v>
      </c>
      <c r="T97" s="142">
        <f t="shared" si="41"/>
        <v>0</v>
      </c>
      <c r="U97" s="142">
        <f t="shared" si="41"/>
        <v>0</v>
      </c>
      <c r="V97" s="142">
        <f t="shared" si="41"/>
        <v>0</v>
      </c>
      <c r="W97" s="143"/>
      <c r="X97" s="143"/>
      <c r="Y97" s="143"/>
      <c r="Z97" s="143"/>
      <c r="AA97" s="143"/>
      <c r="AB97" s="143"/>
      <c r="AC97" s="143"/>
      <c r="AD97" s="143"/>
      <c r="AE97" s="143"/>
      <c r="AF97" s="143"/>
      <c r="AG97" s="143"/>
      <c r="AH97" s="143"/>
      <c r="AI97" s="143"/>
      <c r="AJ97" s="143"/>
      <c r="AK97" s="143"/>
      <c r="AL97" s="143"/>
      <c r="AM97" s="143"/>
      <c r="AN97" s="143"/>
      <c r="AO97" s="143"/>
      <c r="AP97" s="143"/>
      <c r="AQ97" s="123"/>
    </row>
    <row r="98" spans="1:43">
      <c r="A98" s="137" t="s">
        <v>380</v>
      </c>
      <c r="B98" s="143"/>
      <c r="C98" s="142">
        <f t="shared" ref="C98:V98" si="42">+C46</f>
        <v>0</v>
      </c>
      <c r="D98" s="142">
        <f t="shared" si="42"/>
        <v>0</v>
      </c>
      <c r="E98" s="142">
        <f t="shared" si="42"/>
        <v>0</v>
      </c>
      <c r="F98" s="142">
        <f t="shared" si="42"/>
        <v>0</v>
      </c>
      <c r="G98" s="142">
        <f t="shared" si="42"/>
        <v>0</v>
      </c>
      <c r="H98" s="142">
        <f t="shared" si="42"/>
        <v>0</v>
      </c>
      <c r="I98" s="142">
        <f t="shared" si="42"/>
        <v>0</v>
      </c>
      <c r="J98" s="142">
        <f t="shared" si="42"/>
        <v>0</v>
      </c>
      <c r="K98" s="142">
        <f t="shared" si="42"/>
        <v>0</v>
      </c>
      <c r="L98" s="142">
        <f t="shared" si="42"/>
        <v>0</v>
      </c>
      <c r="M98" s="142">
        <f t="shared" si="42"/>
        <v>0</v>
      </c>
      <c r="N98" s="142">
        <f t="shared" si="42"/>
        <v>0</v>
      </c>
      <c r="O98" s="142">
        <f t="shared" si="42"/>
        <v>0</v>
      </c>
      <c r="P98" s="142">
        <f t="shared" si="42"/>
        <v>0</v>
      </c>
      <c r="Q98" s="142">
        <f t="shared" si="42"/>
        <v>0</v>
      </c>
      <c r="R98" s="142">
        <f t="shared" si="42"/>
        <v>0</v>
      </c>
      <c r="S98" s="142">
        <f t="shared" si="42"/>
        <v>0</v>
      </c>
      <c r="T98" s="142">
        <f t="shared" si="42"/>
        <v>0</v>
      </c>
      <c r="U98" s="142">
        <f t="shared" si="42"/>
        <v>0</v>
      </c>
      <c r="V98" s="142">
        <f t="shared" si="42"/>
        <v>0</v>
      </c>
      <c r="W98" s="143"/>
      <c r="X98" s="143"/>
      <c r="Y98" s="143"/>
      <c r="Z98" s="143"/>
      <c r="AA98" s="143"/>
      <c r="AB98" s="143"/>
      <c r="AC98" s="143"/>
      <c r="AD98" s="143"/>
      <c r="AE98" s="143"/>
      <c r="AF98" s="143"/>
      <c r="AG98" s="143"/>
      <c r="AH98" s="143"/>
      <c r="AI98" s="143"/>
      <c r="AJ98" s="143"/>
      <c r="AK98" s="143"/>
      <c r="AL98" s="143"/>
      <c r="AM98" s="143"/>
      <c r="AN98" s="143"/>
      <c r="AO98" s="143"/>
      <c r="AP98" s="143"/>
      <c r="AQ98" s="123"/>
    </row>
    <row r="99" spans="1:43">
      <c r="A99" s="137" t="s">
        <v>368</v>
      </c>
      <c r="B99" s="143"/>
      <c r="C99" s="142">
        <f>IF(B93&gt;0,B94*B93,0)</f>
        <v>0</v>
      </c>
      <c r="D99" s="142">
        <f>IF(C101&gt;0,$B$94*C101,0)</f>
        <v>0</v>
      </c>
      <c r="E99" s="142">
        <f t="shared" ref="E99:V99" si="43">IF(D101&gt;0,$B$94*D101,0)</f>
        <v>0</v>
      </c>
      <c r="F99" s="142">
        <f t="shared" si="43"/>
        <v>0</v>
      </c>
      <c r="G99" s="142">
        <f t="shared" si="43"/>
        <v>0</v>
      </c>
      <c r="H99" s="142">
        <f t="shared" si="43"/>
        <v>0</v>
      </c>
      <c r="I99" s="142">
        <f t="shared" si="43"/>
        <v>0</v>
      </c>
      <c r="J99" s="142">
        <f t="shared" si="43"/>
        <v>0</v>
      </c>
      <c r="K99" s="142">
        <f t="shared" si="43"/>
        <v>0</v>
      </c>
      <c r="L99" s="142">
        <f t="shared" si="43"/>
        <v>0</v>
      </c>
      <c r="M99" s="142">
        <f t="shared" si="43"/>
        <v>0</v>
      </c>
      <c r="N99" s="142">
        <f t="shared" si="43"/>
        <v>0</v>
      </c>
      <c r="O99" s="142">
        <f t="shared" si="43"/>
        <v>0</v>
      </c>
      <c r="P99" s="142">
        <f t="shared" si="43"/>
        <v>0</v>
      </c>
      <c r="Q99" s="142">
        <f t="shared" si="43"/>
        <v>0</v>
      </c>
      <c r="R99" s="142">
        <f t="shared" si="43"/>
        <v>0</v>
      </c>
      <c r="S99" s="142">
        <f t="shared" si="43"/>
        <v>0</v>
      </c>
      <c r="T99" s="142">
        <f t="shared" si="43"/>
        <v>0</v>
      </c>
      <c r="U99" s="142">
        <f t="shared" si="43"/>
        <v>0</v>
      </c>
      <c r="V99" s="142">
        <f t="shared" si="43"/>
        <v>0</v>
      </c>
      <c r="W99" s="143"/>
      <c r="X99" s="143"/>
      <c r="Y99" s="143"/>
      <c r="Z99" s="143"/>
      <c r="AA99" s="143"/>
      <c r="AB99" s="143"/>
      <c r="AC99" s="143"/>
      <c r="AD99" s="143"/>
      <c r="AE99" s="143"/>
      <c r="AF99" s="143"/>
      <c r="AG99" s="143"/>
      <c r="AH99" s="143"/>
      <c r="AI99" s="143"/>
      <c r="AJ99" s="143"/>
      <c r="AK99" s="143"/>
      <c r="AL99" s="143"/>
      <c r="AM99" s="143"/>
      <c r="AN99" s="143"/>
      <c r="AO99" s="143"/>
      <c r="AP99" s="143"/>
      <c r="AQ99" s="123"/>
    </row>
    <row r="100" spans="1:43">
      <c r="A100" s="137" t="s">
        <v>369</v>
      </c>
      <c r="B100" s="143"/>
      <c r="C100" s="142">
        <f>IF(C98-C99&gt;0,C98-C99,0)</f>
        <v>0</v>
      </c>
      <c r="D100" s="142">
        <f>IF(D98-D99&gt;0,D98-D99,0)</f>
        <v>0</v>
      </c>
      <c r="E100" s="142">
        <f t="shared" ref="E100:V100" si="44">IF(E98-E99&gt;0,E98-E99,0)</f>
        <v>0</v>
      </c>
      <c r="F100" s="142">
        <f t="shared" si="44"/>
        <v>0</v>
      </c>
      <c r="G100" s="142">
        <f t="shared" si="44"/>
        <v>0</v>
      </c>
      <c r="H100" s="142">
        <f t="shared" si="44"/>
        <v>0</v>
      </c>
      <c r="I100" s="142">
        <f t="shared" si="44"/>
        <v>0</v>
      </c>
      <c r="J100" s="142">
        <f t="shared" si="44"/>
        <v>0</v>
      </c>
      <c r="K100" s="142">
        <f t="shared" si="44"/>
        <v>0</v>
      </c>
      <c r="L100" s="142">
        <f t="shared" si="44"/>
        <v>0</v>
      </c>
      <c r="M100" s="142">
        <f t="shared" si="44"/>
        <v>0</v>
      </c>
      <c r="N100" s="142">
        <f t="shared" si="44"/>
        <v>0</v>
      </c>
      <c r="O100" s="142">
        <f t="shared" si="44"/>
        <v>0</v>
      </c>
      <c r="P100" s="142">
        <f t="shared" si="44"/>
        <v>0</v>
      </c>
      <c r="Q100" s="142">
        <f t="shared" si="44"/>
        <v>0</v>
      </c>
      <c r="R100" s="142">
        <f t="shared" si="44"/>
        <v>0</v>
      </c>
      <c r="S100" s="142">
        <f t="shared" si="44"/>
        <v>0</v>
      </c>
      <c r="T100" s="142">
        <f t="shared" si="44"/>
        <v>0</v>
      </c>
      <c r="U100" s="142">
        <f t="shared" si="44"/>
        <v>0</v>
      </c>
      <c r="V100" s="142">
        <f t="shared" si="44"/>
        <v>0</v>
      </c>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23"/>
    </row>
    <row r="101" spans="1:43">
      <c r="A101" s="137" t="s">
        <v>370</v>
      </c>
      <c r="B101" s="143"/>
      <c r="C101" s="142">
        <f>IF(C98&gt;C99,B93-C100,B93+C99-C98)</f>
        <v>0</v>
      </c>
      <c r="D101" s="142">
        <f>IF(D98&gt;D99,C101-D100,C101+D99-D98)</f>
        <v>0</v>
      </c>
      <c r="E101" s="142">
        <f t="shared" ref="E101:V101" si="45">IF(E98&gt;E99,D101-E100,D101+E99-E98)</f>
        <v>0</v>
      </c>
      <c r="F101" s="142">
        <f t="shared" si="45"/>
        <v>0</v>
      </c>
      <c r="G101" s="142">
        <f t="shared" si="45"/>
        <v>0</v>
      </c>
      <c r="H101" s="142">
        <f t="shared" si="45"/>
        <v>0</v>
      </c>
      <c r="I101" s="142">
        <f t="shared" si="45"/>
        <v>0</v>
      </c>
      <c r="J101" s="142">
        <f t="shared" si="45"/>
        <v>0</v>
      </c>
      <c r="K101" s="142">
        <f t="shared" si="45"/>
        <v>0</v>
      </c>
      <c r="L101" s="142">
        <f t="shared" si="45"/>
        <v>0</v>
      </c>
      <c r="M101" s="142">
        <f t="shared" si="45"/>
        <v>0</v>
      </c>
      <c r="N101" s="142">
        <f t="shared" si="45"/>
        <v>0</v>
      </c>
      <c r="O101" s="142">
        <f t="shared" si="45"/>
        <v>0</v>
      </c>
      <c r="P101" s="142">
        <f t="shared" si="45"/>
        <v>0</v>
      </c>
      <c r="Q101" s="142">
        <f t="shared" si="45"/>
        <v>0</v>
      </c>
      <c r="R101" s="142">
        <f t="shared" si="45"/>
        <v>0</v>
      </c>
      <c r="S101" s="142">
        <f t="shared" si="45"/>
        <v>0</v>
      </c>
      <c r="T101" s="142">
        <f t="shared" si="45"/>
        <v>0</v>
      </c>
      <c r="U101" s="142">
        <f t="shared" si="45"/>
        <v>0</v>
      </c>
      <c r="V101" s="142">
        <f t="shared" si="45"/>
        <v>0</v>
      </c>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23"/>
    </row>
    <row r="102" spans="1:43" hidden="1">
      <c r="A102" s="120" t="s">
        <v>381</v>
      </c>
      <c r="B102" s="120"/>
      <c r="C102" s="142"/>
      <c r="D102" s="142"/>
      <c r="E102" s="142"/>
      <c r="F102" s="142"/>
      <c r="G102" s="142"/>
      <c r="H102" s="142"/>
      <c r="I102" s="142"/>
      <c r="J102" s="142"/>
      <c r="K102" s="142"/>
      <c r="L102" s="142"/>
      <c r="M102" s="142"/>
      <c r="N102" s="142"/>
      <c r="O102" s="142"/>
      <c r="P102" s="142"/>
      <c r="Q102" s="142"/>
      <c r="R102" s="142"/>
      <c r="S102" s="142"/>
      <c r="T102" s="142"/>
      <c r="U102" s="142"/>
      <c r="V102" s="142"/>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23"/>
    </row>
    <row r="103" spans="1:43">
      <c r="A103" s="120"/>
      <c r="B103" s="120"/>
      <c r="C103" s="131"/>
      <c r="D103" s="131"/>
      <c r="E103" s="131"/>
      <c r="F103" s="131"/>
      <c r="G103" s="131"/>
      <c r="H103" s="131"/>
      <c r="I103" s="131"/>
      <c r="J103" s="131"/>
      <c r="K103" s="131"/>
      <c r="L103" s="131"/>
      <c r="M103" s="131"/>
      <c r="N103" s="131"/>
      <c r="O103" s="131"/>
      <c r="P103" s="131"/>
      <c r="Q103" s="131"/>
      <c r="R103" s="131"/>
      <c r="S103" s="131"/>
      <c r="T103" s="131"/>
      <c r="U103" s="131"/>
      <c r="V103" s="131"/>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23"/>
    </row>
    <row r="104" spans="1:43" ht="15.75">
      <c r="A104" s="157" t="s">
        <v>376</v>
      </c>
      <c r="B104" s="345"/>
      <c r="C104" s="345"/>
      <c r="D104" s="142"/>
      <c r="E104" s="142"/>
      <c r="F104" s="142"/>
      <c r="G104" s="142"/>
      <c r="H104" s="142"/>
      <c r="I104" s="142"/>
      <c r="J104" s="142"/>
      <c r="K104" s="142"/>
      <c r="L104" s="142"/>
      <c r="M104" s="142"/>
      <c r="N104" s="142"/>
      <c r="O104" s="142"/>
      <c r="P104" s="142"/>
      <c r="Q104" s="142"/>
      <c r="R104" s="142"/>
      <c r="S104" s="142"/>
      <c r="T104" s="142"/>
      <c r="U104" s="142"/>
      <c r="V104" s="142"/>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23"/>
    </row>
    <row r="105" spans="1:43">
      <c r="A105" s="120" t="s">
        <v>378</v>
      </c>
      <c r="B105" s="17"/>
      <c r="C105" s="131"/>
      <c r="D105" s="131"/>
      <c r="E105" s="131"/>
      <c r="F105" s="131"/>
      <c r="G105" s="131"/>
      <c r="H105" s="131"/>
      <c r="I105" s="131"/>
      <c r="J105" s="131"/>
      <c r="K105" s="131"/>
      <c r="L105" s="131"/>
      <c r="M105" s="131"/>
      <c r="N105" s="131"/>
      <c r="O105" s="131"/>
      <c r="P105" s="131"/>
      <c r="Q105" s="131"/>
      <c r="R105" s="131"/>
      <c r="S105" s="131"/>
      <c r="T105" s="131"/>
      <c r="U105" s="131"/>
      <c r="V105" s="131"/>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23"/>
    </row>
    <row r="106" spans="1:43">
      <c r="A106" s="137" t="s">
        <v>382</v>
      </c>
      <c r="B106" s="15"/>
      <c r="C106" s="156"/>
      <c r="D106" s="142"/>
      <c r="E106" s="142"/>
      <c r="F106" s="142"/>
      <c r="G106" s="142"/>
      <c r="H106" s="142"/>
      <c r="I106" s="142"/>
      <c r="J106" s="142"/>
      <c r="K106" s="142"/>
      <c r="L106" s="142"/>
      <c r="M106" s="142"/>
      <c r="N106" s="142"/>
      <c r="O106" s="142"/>
      <c r="P106" s="142"/>
      <c r="Q106" s="142"/>
      <c r="R106" s="142"/>
      <c r="S106" s="142"/>
      <c r="T106" s="142"/>
      <c r="U106" s="142"/>
      <c r="V106" s="142"/>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23"/>
    </row>
    <row r="107" spans="1:43">
      <c r="A107" s="137" t="s">
        <v>371</v>
      </c>
      <c r="B107" s="18"/>
      <c r="C107" s="156"/>
      <c r="D107" s="142"/>
      <c r="E107" s="142"/>
      <c r="F107" s="142"/>
      <c r="G107" s="142"/>
      <c r="H107" s="142"/>
      <c r="I107" s="142"/>
      <c r="J107" s="142"/>
      <c r="K107" s="142"/>
      <c r="L107" s="142"/>
      <c r="M107" s="142"/>
      <c r="N107" s="142"/>
      <c r="O107" s="142"/>
      <c r="P107" s="142"/>
      <c r="Q107" s="142"/>
      <c r="R107" s="142"/>
      <c r="S107" s="142"/>
      <c r="T107" s="142"/>
      <c r="U107" s="142"/>
      <c r="V107" s="142"/>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23"/>
    </row>
    <row r="108" spans="1:43">
      <c r="A108" s="120" t="s">
        <v>379</v>
      </c>
      <c r="B108" s="15"/>
      <c r="C108" s="131"/>
      <c r="D108" s="131"/>
      <c r="E108" s="131"/>
      <c r="F108" s="131"/>
      <c r="G108" s="131"/>
      <c r="H108" s="131"/>
      <c r="I108" s="131"/>
      <c r="J108" s="131"/>
      <c r="K108" s="131"/>
      <c r="L108" s="131"/>
      <c r="M108" s="131"/>
      <c r="N108" s="131"/>
      <c r="O108" s="131"/>
      <c r="P108" s="131"/>
      <c r="Q108" s="131"/>
      <c r="R108" s="131"/>
      <c r="S108" s="131"/>
      <c r="T108" s="131"/>
      <c r="U108" s="131"/>
      <c r="V108" s="131"/>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23"/>
    </row>
    <row r="109" spans="1:43" hidden="1">
      <c r="A109" s="137" t="s">
        <v>372</v>
      </c>
      <c r="B109" s="143"/>
      <c r="C109" s="142">
        <f>IF($B$107=0,0,PMT($B$106/12,$B$107*12,-$B$105)*12)</f>
        <v>0</v>
      </c>
      <c r="D109" s="142">
        <f t="shared" ref="D109:V109" si="46">IF($B$107=0,0,PMT($B$106/12,$B$107*12,-$B$105)*12)</f>
        <v>0</v>
      </c>
      <c r="E109" s="142">
        <f t="shared" si="46"/>
        <v>0</v>
      </c>
      <c r="F109" s="142">
        <f t="shared" si="46"/>
        <v>0</v>
      </c>
      <c r="G109" s="142">
        <f t="shared" si="46"/>
        <v>0</v>
      </c>
      <c r="H109" s="142">
        <f t="shared" si="46"/>
        <v>0</v>
      </c>
      <c r="I109" s="142">
        <f t="shared" si="46"/>
        <v>0</v>
      </c>
      <c r="J109" s="142">
        <f t="shared" si="46"/>
        <v>0</v>
      </c>
      <c r="K109" s="142">
        <f t="shared" si="46"/>
        <v>0</v>
      </c>
      <c r="L109" s="142">
        <f t="shared" si="46"/>
        <v>0</v>
      </c>
      <c r="M109" s="142">
        <f t="shared" si="46"/>
        <v>0</v>
      </c>
      <c r="N109" s="142">
        <f t="shared" si="46"/>
        <v>0</v>
      </c>
      <c r="O109" s="142">
        <f t="shared" si="46"/>
        <v>0</v>
      </c>
      <c r="P109" s="142">
        <f t="shared" si="46"/>
        <v>0</v>
      </c>
      <c r="Q109" s="142">
        <f t="shared" si="46"/>
        <v>0</v>
      </c>
      <c r="R109" s="142">
        <f t="shared" si="46"/>
        <v>0</v>
      </c>
      <c r="S109" s="142">
        <f t="shared" si="46"/>
        <v>0</v>
      </c>
      <c r="T109" s="142">
        <f t="shared" si="46"/>
        <v>0</v>
      </c>
      <c r="U109" s="142">
        <f t="shared" si="46"/>
        <v>0</v>
      </c>
      <c r="V109" s="142">
        <f t="shared" si="46"/>
        <v>0</v>
      </c>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23"/>
    </row>
    <row r="110" spans="1:43">
      <c r="A110" s="137" t="s">
        <v>380</v>
      </c>
      <c r="B110" s="143"/>
      <c r="C110" s="142">
        <f t="shared" ref="C110:V110" si="47">+C47</f>
        <v>0</v>
      </c>
      <c r="D110" s="142">
        <f t="shared" si="47"/>
        <v>0</v>
      </c>
      <c r="E110" s="142">
        <f t="shared" si="47"/>
        <v>0</v>
      </c>
      <c r="F110" s="142">
        <f t="shared" si="47"/>
        <v>0</v>
      </c>
      <c r="G110" s="142">
        <f t="shared" si="47"/>
        <v>0</v>
      </c>
      <c r="H110" s="142">
        <f t="shared" si="47"/>
        <v>0</v>
      </c>
      <c r="I110" s="142">
        <f t="shared" si="47"/>
        <v>0</v>
      </c>
      <c r="J110" s="142">
        <f t="shared" si="47"/>
        <v>0</v>
      </c>
      <c r="K110" s="142">
        <f t="shared" si="47"/>
        <v>0</v>
      </c>
      <c r="L110" s="142">
        <f t="shared" si="47"/>
        <v>0</v>
      </c>
      <c r="M110" s="142">
        <f t="shared" si="47"/>
        <v>0</v>
      </c>
      <c r="N110" s="142">
        <f t="shared" si="47"/>
        <v>0</v>
      </c>
      <c r="O110" s="142">
        <f t="shared" si="47"/>
        <v>0</v>
      </c>
      <c r="P110" s="142">
        <f t="shared" si="47"/>
        <v>0</v>
      </c>
      <c r="Q110" s="142">
        <f t="shared" si="47"/>
        <v>0</v>
      </c>
      <c r="R110" s="142">
        <f t="shared" si="47"/>
        <v>0</v>
      </c>
      <c r="S110" s="142">
        <f t="shared" si="47"/>
        <v>0</v>
      </c>
      <c r="T110" s="142">
        <f t="shared" si="47"/>
        <v>0</v>
      </c>
      <c r="U110" s="142">
        <f t="shared" si="47"/>
        <v>0</v>
      </c>
      <c r="V110" s="142">
        <f t="shared" si="47"/>
        <v>0</v>
      </c>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23"/>
    </row>
    <row r="111" spans="1:43">
      <c r="A111" s="137" t="s">
        <v>368</v>
      </c>
      <c r="B111" s="143"/>
      <c r="C111" s="142">
        <f>IF(B105&gt;0,B106*B105,0)</f>
        <v>0</v>
      </c>
      <c r="D111" s="142">
        <f>IF(C113&gt;0,$B$106*C113,0)</f>
        <v>0</v>
      </c>
      <c r="E111" s="142">
        <f t="shared" ref="E111:V111" si="48">IF(D113&gt;0,$B$106*D113,0)</f>
        <v>0</v>
      </c>
      <c r="F111" s="142">
        <f t="shared" si="48"/>
        <v>0</v>
      </c>
      <c r="G111" s="142">
        <f t="shared" si="48"/>
        <v>0</v>
      </c>
      <c r="H111" s="142">
        <f t="shared" si="48"/>
        <v>0</v>
      </c>
      <c r="I111" s="142">
        <f t="shared" si="48"/>
        <v>0</v>
      </c>
      <c r="J111" s="142">
        <f t="shared" si="48"/>
        <v>0</v>
      </c>
      <c r="K111" s="142">
        <f t="shared" si="48"/>
        <v>0</v>
      </c>
      <c r="L111" s="142">
        <f t="shared" si="48"/>
        <v>0</v>
      </c>
      <c r="M111" s="142">
        <f t="shared" si="48"/>
        <v>0</v>
      </c>
      <c r="N111" s="142">
        <f t="shared" si="48"/>
        <v>0</v>
      </c>
      <c r="O111" s="142">
        <f t="shared" si="48"/>
        <v>0</v>
      </c>
      <c r="P111" s="142">
        <f t="shared" si="48"/>
        <v>0</v>
      </c>
      <c r="Q111" s="142">
        <f t="shared" si="48"/>
        <v>0</v>
      </c>
      <c r="R111" s="142">
        <f t="shared" si="48"/>
        <v>0</v>
      </c>
      <c r="S111" s="142">
        <f t="shared" si="48"/>
        <v>0</v>
      </c>
      <c r="T111" s="142">
        <f t="shared" si="48"/>
        <v>0</v>
      </c>
      <c r="U111" s="142">
        <f t="shared" si="48"/>
        <v>0</v>
      </c>
      <c r="V111" s="142">
        <f t="shared" si="48"/>
        <v>0</v>
      </c>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23"/>
    </row>
    <row r="112" spans="1:43">
      <c r="A112" s="137" t="s">
        <v>369</v>
      </c>
      <c r="B112" s="143"/>
      <c r="C112" s="142">
        <f>IF(C110-C111&gt;0,C110-C111,0)</f>
        <v>0</v>
      </c>
      <c r="D112" s="142">
        <f>IF(D110-D111&gt;0,D110-D111,0)</f>
        <v>0</v>
      </c>
      <c r="E112" s="142">
        <f t="shared" ref="E112:V112" si="49">IF(E110-E111&gt;0,E110-E111,0)</f>
        <v>0</v>
      </c>
      <c r="F112" s="142">
        <f t="shared" si="49"/>
        <v>0</v>
      </c>
      <c r="G112" s="142">
        <f t="shared" si="49"/>
        <v>0</v>
      </c>
      <c r="H112" s="142">
        <f t="shared" si="49"/>
        <v>0</v>
      </c>
      <c r="I112" s="142">
        <f t="shared" si="49"/>
        <v>0</v>
      </c>
      <c r="J112" s="142">
        <f t="shared" si="49"/>
        <v>0</v>
      </c>
      <c r="K112" s="142">
        <f t="shared" si="49"/>
        <v>0</v>
      </c>
      <c r="L112" s="142">
        <f t="shared" si="49"/>
        <v>0</v>
      </c>
      <c r="M112" s="142">
        <f t="shared" si="49"/>
        <v>0</v>
      </c>
      <c r="N112" s="142">
        <f t="shared" si="49"/>
        <v>0</v>
      </c>
      <c r="O112" s="142">
        <f t="shared" si="49"/>
        <v>0</v>
      </c>
      <c r="P112" s="142">
        <f t="shared" si="49"/>
        <v>0</v>
      </c>
      <c r="Q112" s="142">
        <f t="shared" si="49"/>
        <v>0</v>
      </c>
      <c r="R112" s="142">
        <f t="shared" si="49"/>
        <v>0</v>
      </c>
      <c r="S112" s="142">
        <f t="shared" si="49"/>
        <v>0</v>
      </c>
      <c r="T112" s="142">
        <f t="shared" si="49"/>
        <v>0</v>
      </c>
      <c r="U112" s="142">
        <f t="shared" si="49"/>
        <v>0</v>
      </c>
      <c r="V112" s="142">
        <f t="shared" si="49"/>
        <v>0</v>
      </c>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23"/>
    </row>
    <row r="113" spans="1:44">
      <c r="A113" s="137" t="s">
        <v>370</v>
      </c>
      <c r="B113" s="143"/>
      <c r="C113" s="142">
        <f>IF(C110&gt;C111,B105-C112,B105+C111-C110)</f>
        <v>0</v>
      </c>
      <c r="D113" s="142">
        <f>IF(D110&gt;D111,C113-D112,C113+D111-D110)</f>
        <v>0</v>
      </c>
      <c r="E113" s="142">
        <f t="shared" ref="E113:V113" si="50">IF(E110&gt;E111,D113-E112,D113+E111-E110)</f>
        <v>0</v>
      </c>
      <c r="F113" s="142">
        <f t="shared" si="50"/>
        <v>0</v>
      </c>
      <c r="G113" s="142">
        <f t="shared" si="50"/>
        <v>0</v>
      </c>
      <c r="H113" s="142">
        <f t="shared" si="50"/>
        <v>0</v>
      </c>
      <c r="I113" s="142">
        <f t="shared" si="50"/>
        <v>0</v>
      </c>
      <c r="J113" s="142">
        <f t="shared" si="50"/>
        <v>0</v>
      </c>
      <c r="K113" s="142">
        <f t="shared" si="50"/>
        <v>0</v>
      </c>
      <c r="L113" s="142">
        <f t="shared" si="50"/>
        <v>0</v>
      </c>
      <c r="M113" s="142">
        <f t="shared" si="50"/>
        <v>0</v>
      </c>
      <c r="N113" s="142">
        <f t="shared" si="50"/>
        <v>0</v>
      </c>
      <c r="O113" s="142">
        <f t="shared" si="50"/>
        <v>0</v>
      </c>
      <c r="P113" s="142">
        <f t="shared" si="50"/>
        <v>0</v>
      </c>
      <c r="Q113" s="142">
        <f t="shared" si="50"/>
        <v>0</v>
      </c>
      <c r="R113" s="142">
        <f t="shared" si="50"/>
        <v>0</v>
      </c>
      <c r="S113" s="142">
        <f t="shared" si="50"/>
        <v>0</v>
      </c>
      <c r="T113" s="142">
        <f t="shared" si="50"/>
        <v>0</v>
      </c>
      <c r="U113" s="142">
        <f t="shared" si="50"/>
        <v>0</v>
      </c>
      <c r="V113" s="142">
        <f t="shared" si="50"/>
        <v>0</v>
      </c>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row>
    <row r="114" spans="1:44" hidden="1">
      <c r="A114" s="137" t="s">
        <v>381</v>
      </c>
      <c r="B114" s="143"/>
      <c r="C114" s="142"/>
      <c r="D114" s="142"/>
      <c r="E114" s="142"/>
      <c r="F114" s="142"/>
      <c r="G114" s="142"/>
      <c r="H114" s="142"/>
      <c r="I114" s="142"/>
      <c r="J114" s="142"/>
      <c r="K114" s="142"/>
      <c r="L114" s="142"/>
      <c r="M114" s="142"/>
      <c r="N114" s="142"/>
      <c r="O114" s="142"/>
      <c r="P114" s="142"/>
      <c r="Q114" s="142"/>
      <c r="R114" s="142"/>
      <c r="S114" s="142"/>
      <c r="T114" s="142"/>
      <c r="U114" s="142"/>
      <c r="V114" s="142"/>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row>
    <row r="115" spans="1:44" ht="10.5" customHeight="1">
      <c r="A115" s="137"/>
      <c r="B115" s="143"/>
      <c r="C115" s="131"/>
      <c r="D115" s="131"/>
      <c r="E115" s="131"/>
      <c r="F115" s="131"/>
      <c r="G115" s="131"/>
      <c r="H115" s="131"/>
      <c r="I115" s="131"/>
      <c r="J115" s="131"/>
      <c r="K115" s="131"/>
      <c r="L115" s="131"/>
      <c r="M115" s="131"/>
      <c r="N115" s="142"/>
      <c r="O115" s="142"/>
      <c r="P115" s="142"/>
      <c r="Q115" s="142"/>
      <c r="R115" s="142"/>
      <c r="S115" s="142"/>
      <c r="T115" s="142"/>
      <c r="U115" s="142"/>
      <c r="V115" s="142"/>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row>
    <row r="116" spans="1:44">
      <c r="A116" s="127" t="s">
        <v>333</v>
      </c>
      <c r="B116" s="127" t="s">
        <v>333</v>
      </c>
      <c r="C116" s="127" t="s">
        <v>333</v>
      </c>
      <c r="D116" s="127" t="s">
        <v>333</v>
      </c>
      <c r="E116" s="127" t="s">
        <v>333</v>
      </c>
      <c r="F116" s="127" t="s">
        <v>333</v>
      </c>
      <c r="G116" s="127" t="s">
        <v>333</v>
      </c>
      <c r="H116" s="127" t="s">
        <v>333</v>
      </c>
      <c r="I116" s="127" t="s">
        <v>333</v>
      </c>
      <c r="J116" s="127" t="s">
        <v>333</v>
      </c>
      <c r="K116" s="127" t="s">
        <v>333</v>
      </c>
      <c r="L116" s="127" t="s">
        <v>333</v>
      </c>
      <c r="M116" s="127" t="s">
        <v>333</v>
      </c>
      <c r="N116" s="127" t="s">
        <v>333</v>
      </c>
      <c r="O116" s="127" t="s">
        <v>333</v>
      </c>
      <c r="P116" s="127" t="s">
        <v>333</v>
      </c>
      <c r="Q116" s="127" t="s">
        <v>333</v>
      </c>
      <c r="R116" s="127" t="s">
        <v>333</v>
      </c>
      <c r="S116" s="127" t="s">
        <v>333</v>
      </c>
      <c r="T116" s="127" t="s">
        <v>333</v>
      </c>
      <c r="U116" s="127" t="s">
        <v>333</v>
      </c>
      <c r="V116" s="127" t="s">
        <v>333</v>
      </c>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row>
    <row r="117" spans="1:44" ht="15.75">
      <c r="A117" s="129" t="s">
        <v>383</v>
      </c>
      <c r="B117" s="143"/>
      <c r="C117" s="122">
        <f t="shared" ref="C117:V117" si="51">C55</f>
        <v>1</v>
      </c>
      <c r="D117" s="122">
        <f t="shared" si="51"/>
        <v>2</v>
      </c>
      <c r="E117" s="122">
        <f t="shared" si="51"/>
        <v>3</v>
      </c>
      <c r="F117" s="122">
        <f t="shared" si="51"/>
        <v>4</v>
      </c>
      <c r="G117" s="122">
        <f t="shared" si="51"/>
        <v>5</v>
      </c>
      <c r="H117" s="122">
        <f t="shared" si="51"/>
        <v>6</v>
      </c>
      <c r="I117" s="122">
        <f t="shared" si="51"/>
        <v>7</v>
      </c>
      <c r="J117" s="122">
        <f t="shared" si="51"/>
        <v>8</v>
      </c>
      <c r="K117" s="122">
        <f t="shared" si="51"/>
        <v>9</v>
      </c>
      <c r="L117" s="122">
        <f t="shared" si="51"/>
        <v>10</v>
      </c>
      <c r="M117" s="122">
        <f t="shared" si="51"/>
        <v>11</v>
      </c>
      <c r="N117" s="122">
        <f t="shared" si="51"/>
        <v>12</v>
      </c>
      <c r="O117" s="122">
        <f t="shared" si="51"/>
        <v>13</v>
      </c>
      <c r="P117" s="122">
        <f t="shared" si="51"/>
        <v>14</v>
      </c>
      <c r="Q117" s="122">
        <f t="shared" si="51"/>
        <v>15</v>
      </c>
      <c r="R117" s="122">
        <f t="shared" si="51"/>
        <v>16</v>
      </c>
      <c r="S117" s="122">
        <f t="shared" si="51"/>
        <v>17</v>
      </c>
      <c r="T117" s="122">
        <f t="shared" si="51"/>
        <v>18</v>
      </c>
      <c r="U117" s="122">
        <f t="shared" si="51"/>
        <v>19</v>
      </c>
      <c r="V117" s="122">
        <f t="shared" si="51"/>
        <v>20</v>
      </c>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row>
    <row r="118" spans="1:44" ht="15.75">
      <c r="A118" s="129"/>
      <c r="B118" s="143"/>
      <c r="C118" s="122"/>
      <c r="D118" s="122"/>
      <c r="E118" s="122"/>
      <c r="F118" s="122"/>
      <c r="G118" s="122"/>
      <c r="H118" s="122"/>
      <c r="I118" s="122"/>
      <c r="J118" s="122"/>
      <c r="K118" s="122"/>
      <c r="L118" s="122"/>
      <c r="M118" s="122"/>
      <c r="N118" s="122"/>
      <c r="O118" s="122"/>
      <c r="P118" s="122"/>
      <c r="Q118" s="122"/>
      <c r="R118" s="122"/>
      <c r="S118" s="122"/>
      <c r="T118" s="122"/>
      <c r="U118" s="122"/>
      <c r="V118" s="122"/>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row>
    <row r="119" spans="1:44" ht="15.75">
      <c r="A119" s="157" t="s">
        <v>376</v>
      </c>
      <c r="B119" s="345"/>
      <c r="C119" s="345"/>
      <c r="D119" s="142"/>
      <c r="E119" s="142"/>
      <c r="F119" s="142"/>
      <c r="G119" s="142"/>
      <c r="H119" s="142"/>
      <c r="I119" s="142"/>
      <c r="J119" s="142"/>
      <c r="K119" s="142"/>
      <c r="L119" s="142"/>
      <c r="M119" s="142"/>
      <c r="N119" s="142"/>
      <c r="O119" s="142"/>
      <c r="P119" s="142"/>
      <c r="Q119" s="142"/>
      <c r="R119" s="142"/>
      <c r="S119" s="142"/>
      <c r="T119" s="142"/>
      <c r="U119" s="142"/>
      <c r="V119" s="142"/>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23"/>
    </row>
    <row r="120" spans="1:44">
      <c r="A120" s="137" t="s">
        <v>364</v>
      </c>
      <c r="B120" s="16"/>
      <c r="C120" s="142"/>
      <c r="D120" s="142"/>
      <c r="E120" s="142"/>
      <c r="F120" s="142"/>
      <c r="G120" s="142"/>
      <c r="H120" s="142"/>
      <c r="I120" s="142"/>
      <c r="J120" s="142"/>
      <c r="K120" s="142"/>
      <c r="L120" s="142"/>
      <c r="M120" s="142"/>
      <c r="N120" s="142"/>
      <c r="O120" s="142"/>
      <c r="P120" s="142"/>
      <c r="Q120" s="142"/>
      <c r="R120" s="142"/>
      <c r="S120" s="142"/>
      <c r="T120" s="142"/>
      <c r="U120" s="142"/>
      <c r="V120" s="142"/>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row>
    <row r="121" spans="1:44">
      <c r="A121" s="137" t="s">
        <v>382</v>
      </c>
      <c r="B121" s="15"/>
      <c r="C121" s="142"/>
      <c r="D121" s="142"/>
      <c r="E121" s="142"/>
      <c r="F121" s="142"/>
      <c r="G121" s="142"/>
      <c r="H121" s="142"/>
      <c r="I121" s="142"/>
      <c r="J121" s="142"/>
      <c r="K121" s="142"/>
      <c r="L121" s="142"/>
      <c r="M121" s="142"/>
      <c r="N121" s="122"/>
      <c r="O121" s="122"/>
      <c r="P121" s="122"/>
      <c r="Q121" s="122"/>
      <c r="R121" s="122"/>
      <c r="S121" s="122"/>
      <c r="T121" s="122"/>
      <c r="U121" s="122"/>
      <c r="V121" s="122"/>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row>
    <row r="122" spans="1:44">
      <c r="A122" s="137" t="s">
        <v>371</v>
      </c>
      <c r="B122" s="16"/>
      <c r="C122" s="142"/>
      <c r="D122" s="142"/>
      <c r="E122" s="142"/>
      <c r="F122" s="142"/>
      <c r="G122" s="142"/>
      <c r="H122" s="142"/>
      <c r="I122" s="142"/>
      <c r="J122" s="142"/>
      <c r="K122" s="142"/>
      <c r="L122" s="142"/>
      <c r="M122" s="142"/>
      <c r="N122" s="142"/>
      <c r="O122" s="142"/>
      <c r="P122" s="142"/>
      <c r="Q122" s="142"/>
      <c r="R122" s="142"/>
      <c r="S122" s="142"/>
      <c r="T122" s="142"/>
      <c r="U122" s="142"/>
      <c r="V122" s="142"/>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row>
    <row r="123" spans="1:44">
      <c r="A123" s="137" t="s">
        <v>384</v>
      </c>
      <c r="B123" s="15"/>
      <c r="C123" s="142"/>
      <c r="D123" s="142"/>
      <c r="E123" s="142"/>
      <c r="F123" s="142"/>
      <c r="G123" s="142"/>
      <c r="H123" s="142"/>
      <c r="I123" s="142"/>
      <c r="J123" s="142"/>
      <c r="K123" s="142"/>
      <c r="L123" s="142"/>
      <c r="M123" s="142"/>
      <c r="N123" s="142"/>
      <c r="O123" s="142"/>
      <c r="P123" s="142"/>
      <c r="Q123" s="142"/>
      <c r="R123" s="142"/>
      <c r="S123" s="142"/>
      <c r="T123" s="142"/>
      <c r="U123" s="142"/>
      <c r="V123" s="142"/>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row>
    <row r="124" spans="1:44" hidden="1">
      <c r="A124" s="137" t="s">
        <v>367</v>
      </c>
      <c r="B124" s="143"/>
      <c r="C124" s="142">
        <f>IF($B$122=0,0,PMT($B$121/12,$B$122*12,-$B$120)*12)</f>
        <v>0</v>
      </c>
      <c r="D124" s="142">
        <f t="shared" ref="D124:V124" si="52">IF($B$122=0,0,PMT($B$121/12,$B$122*12,-$B$120)*12)</f>
        <v>0</v>
      </c>
      <c r="E124" s="142">
        <f t="shared" si="52"/>
        <v>0</v>
      </c>
      <c r="F124" s="142">
        <f t="shared" si="52"/>
        <v>0</v>
      </c>
      <c r="G124" s="142">
        <f t="shared" si="52"/>
        <v>0</v>
      </c>
      <c r="H124" s="142">
        <f t="shared" si="52"/>
        <v>0</v>
      </c>
      <c r="I124" s="142">
        <f t="shared" si="52"/>
        <v>0</v>
      </c>
      <c r="J124" s="142">
        <f t="shared" si="52"/>
        <v>0</v>
      </c>
      <c r="K124" s="142">
        <f t="shared" si="52"/>
        <v>0</v>
      </c>
      <c r="L124" s="142">
        <f t="shared" si="52"/>
        <v>0</v>
      </c>
      <c r="M124" s="142">
        <f t="shared" si="52"/>
        <v>0</v>
      </c>
      <c r="N124" s="142">
        <f t="shared" si="52"/>
        <v>0</v>
      </c>
      <c r="O124" s="142">
        <f t="shared" si="52"/>
        <v>0</v>
      </c>
      <c r="P124" s="142">
        <f t="shared" si="52"/>
        <v>0</v>
      </c>
      <c r="Q124" s="142">
        <f t="shared" si="52"/>
        <v>0</v>
      </c>
      <c r="R124" s="142">
        <f t="shared" si="52"/>
        <v>0</v>
      </c>
      <c r="S124" s="142">
        <f t="shared" si="52"/>
        <v>0</v>
      </c>
      <c r="T124" s="142">
        <f t="shared" si="52"/>
        <v>0</v>
      </c>
      <c r="U124" s="142">
        <f t="shared" si="52"/>
        <v>0</v>
      </c>
      <c r="V124" s="142">
        <f t="shared" si="52"/>
        <v>0</v>
      </c>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row>
    <row r="125" spans="1:44">
      <c r="A125" s="137" t="s">
        <v>385</v>
      </c>
      <c r="B125" s="143"/>
      <c r="C125" s="142">
        <f t="shared" ref="C125:V125" si="53">+C40</f>
        <v>0</v>
      </c>
      <c r="D125" s="142">
        <f t="shared" si="53"/>
        <v>0</v>
      </c>
      <c r="E125" s="142">
        <f t="shared" si="53"/>
        <v>0</v>
      </c>
      <c r="F125" s="142">
        <f t="shared" si="53"/>
        <v>0</v>
      </c>
      <c r="G125" s="142">
        <f t="shared" si="53"/>
        <v>0</v>
      </c>
      <c r="H125" s="142">
        <f t="shared" si="53"/>
        <v>0</v>
      </c>
      <c r="I125" s="142">
        <f t="shared" si="53"/>
        <v>0</v>
      </c>
      <c r="J125" s="142">
        <f t="shared" si="53"/>
        <v>0</v>
      </c>
      <c r="K125" s="142">
        <f t="shared" si="53"/>
        <v>0</v>
      </c>
      <c r="L125" s="142">
        <f t="shared" si="53"/>
        <v>0</v>
      </c>
      <c r="M125" s="142">
        <f t="shared" si="53"/>
        <v>0</v>
      </c>
      <c r="N125" s="142">
        <f t="shared" si="53"/>
        <v>0</v>
      </c>
      <c r="O125" s="142">
        <f t="shared" si="53"/>
        <v>0</v>
      </c>
      <c r="P125" s="142">
        <f t="shared" si="53"/>
        <v>0</v>
      </c>
      <c r="Q125" s="142">
        <f t="shared" si="53"/>
        <v>0</v>
      </c>
      <c r="R125" s="142">
        <f t="shared" si="53"/>
        <v>0</v>
      </c>
      <c r="S125" s="142">
        <f t="shared" si="53"/>
        <v>0</v>
      </c>
      <c r="T125" s="142">
        <f t="shared" si="53"/>
        <v>0</v>
      </c>
      <c r="U125" s="142">
        <f t="shared" si="53"/>
        <v>0</v>
      </c>
      <c r="V125" s="142">
        <f t="shared" si="53"/>
        <v>0</v>
      </c>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row>
    <row r="126" spans="1:44">
      <c r="A126" s="137" t="s">
        <v>382</v>
      </c>
      <c r="B126" s="143"/>
      <c r="C126" s="142">
        <f>IF(B120&gt;0,B121*B120,0)</f>
        <v>0</v>
      </c>
      <c r="D126" s="142">
        <f t="shared" ref="D126:V126" si="54">IF(C128&gt;0,$B$121*C128,0)</f>
        <v>0</v>
      </c>
      <c r="E126" s="142">
        <f t="shared" si="54"/>
        <v>0</v>
      </c>
      <c r="F126" s="142">
        <f t="shared" si="54"/>
        <v>0</v>
      </c>
      <c r="G126" s="142">
        <f t="shared" si="54"/>
        <v>0</v>
      </c>
      <c r="H126" s="142">
        <f t="shared" si="54"/>
        <v>0</v>
      </c>
      <c r="I126" s="142">
        <f t="shared" si="54"/>
        <v>0</v>
      </c>
      <c r="J126" s="142">
        <f t="shared" si="54"/>
        <v>0</v>
      </c>
      <c r="K126" s="142">
        <f t="shared" si="54"/>
        <v>0</v>
      </c>
      <c r="L126" s="142">
        <f t="shared" si="54"/>
        <v>0</v>
      </c>
      <c r="M126" s="142">
        <f t="shared" si="54"/>
        <v>0</v>
      </c>
      <c r="N126" s="142">
        <f t="shared" si="54"/>
        <v>0</v>
      </c>
      <c r="O126" s="142">
        <f t="shared" si="54"/>
        <v>0</v>
      </c>
      <c r="P126" s="142">
        <f t="shared" si="54"/>
        <v>0</v>
      </c>
      <c r="Q126" s="142">
        <f t="shared" si="54"/>
        <v>0</v>
      </c>
      <c r="R126" s="142">
        <f t="shared" si="54"/>
        <v>0</v>
      </c>
      <c r="S126" s="142">
        <f t="shared" si="54"/>
        <v>0</v>
      </c>
      <c r="T126" s="142">
        <f t="shared" si="54"/>
        <v>0</v>
      </c>
      <c r="U126" s="142">
        <f t="shared" si="54"/>
        <v>0</v>
      </c>
      <c r="V126" s="142">
        <f t="shared" si="54"/>
        <v>0</v>
      </c>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row>
    <row r="127" spans="1:44">
      <c r="A127" s="137" t="s">
        <v>369</v>
      </c>
      <c r="B127" s="143"/>
      <c r="C127" s="142">
        <f>IF(C125-C126&gt;0,C125-C126,0)</f>
        <v>0</v>
      </c>
      <c r="D127" s="142">
        <f>IF(D125-D126&gt;0,D125-D126,0)</f>
        <v>0</v>
      </c>
      <c r="E127" s="142">
        <f t="shared" ref="E127:V127" si="55">IF(E125-E126&gt;0,E125-E126,0)</f>
        <v>0</v>
      </c>
      <c r="F127" s="142">
        <f t="shared" si="55"/>
        <v>0</v>
      </c>
      <c r="G127" s="142">
        <f t="shared" si="55"/>
        <v>0</v>
      </c>
      <c r="H127" s="142">
        <f t="shared" si="55"/>
        <v>0</v>
      </c>
      <c r="I127" s="142">
        <f t="shared" si="55"/>
        <v>0</v>
      </c>
      <c r="J127" s="142">
        <f t="shared" si="55"/>
        <v>0</v>
      </c>
      <c r="K127" s="142">
        <f t="shared" si="55"/>
        <v>0</v>
      </c>
      <c r="L127" s="142">
        <f t="shared" si="55"/>
        <v>0</v>
      </c>
      <c r="M127" s="142">
        <f t="shared" si="55"/>
        <v>0</v>
      </c>
      <c r="N127" s="142">
        <f t="shared" si="55"/>
        <v>0</v>
      </c>
      <c r="O127" s="142">
        <f t="shared" si="55"/>
        <v>0</v>
      </c>
      <c r="P127" s="142">
        <f t="shared" si="55"/>
        <v>0</v>
      </c>
      <c r="Q127" s="142">
        <f t="shared" si="55"/>
        <v>0</v>
      </c>
      <c r="R127" s="142">
        <f t="shared" si="55"/>
        <v>0</v>
      </c>
      <c r="S127" s="142">
        <f t="shared" si="55"/>
        <v>0</v>
      </c>
      <c r="T127" s="142">
        <f t="shared" si="55"/>
        <v>0</v>
      </c>
      <c r="U127" s="142">
        <f t="shared" si="55"/>
        <v>0</v>
      </c>
      <c r="V127" s="142">
        <f t="shared" si="55"/>
        <v>0</v>
      </c>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row>
    <row r="128" spans="1:44">
      <c r="A128" s="137" t="s">
        <v>370</v>
      </c>
      <c r="B128" s="143"/>
      <c r="C128" s="142">
        <f>IF(C125&gt;C126,B120-C127,B120+C126-C125)</f>
        <v>0</v>
      </c>
      <c r="D128" s="142">
        <f>IF(D125&gt;D126,C128-D127,C128+D126-D125)</f>
        <v>0</v>
      </c>
      <c r="E128" s="142">
        <f t="shared" ref="E128:V128" si="56">IF(E125&gt;E126,D128-E127,D128+E126-E125)</f>
        <v>0</v>
      </c>
      <c r="F128" s="142">
        <f t="shared" si="56"/>
        <v>0</v>
      </c>
      <c r="G128" s="142">
        <f t="shared" si="56"/>
        <v>0</v>
      </c>
      <c r="H128" s="142">
        <f t="shared" si="56"/>
        <v>0</v>
      </c>
      <c r="I128" s="142">
        <f t="shared" si="56"/>
        <v>0</v>
      </c>
      <c r="J128" s="142">
        <f t="shared" si="56"/>
        <v>0</v>
      </c>
      <c r="K128" s="142">
        <f t="shared" si="56"/>
        <v>0</v>
      </c>
      <c r="L128" s="142">
        <f t="shared" si="56"/>
        <v>0</v>
      </c>
      <c r="M128" s="142">
        <f t="shared" si="56"/>
        <v>0</v>
      </c>
      <c r="N128" s="142">
        <f t="shared" si="56"/>
        <v>0</v>
      </c>
      <c r="O128" s="142">
        <f t="shared" si="56"/>
        <v>0</v>
      </c>
      <c r="P128" s="142">
        <f t="shared" si="56"/>
        <v>0</v>
      </c>
      <c r="Q128" s="142">
        <f t="shared" si="56"/>
        <v>0</v>
      </c>
      <c r="R128" s="142">
        <f t="shared" si="56"/>
        <v>0</v>
      </c>
      <c r="S128" s="142">
        <f t="shared" si="56"/>
        <v>0</v>
      </c>
      <c r="T128" s="142">
        <f t="shared" si="56"/>
        <v>0</v>
      </c>
      <c r="U128" s="142">
        <f t="shared" si="56"/>
        <v>0</v>
      </c>
      <c r="V128" s="142">
        <f t="shared" si="56"/>
        <v>0</v>
      </c>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row>
    <row r="129" spans="1:44" hidden="1">
      <c r="A129" s="137" t="s">
        <v>381</v>
      </c>
      <c r="B129" s="143"/>
      <c r="C129" s="142">
        <f>IF(C128=0,0,+B121*B120-C126)</f>
        <v>0</v>
      </c>
      <c r="D129" s="142">
        <f t="shared" ref="D129:M129" si="57">IF(D128=0,0,$B$121*(C128+C129)-D126)</f>
        <v>0</v>
      </c>
      <c r="E129" s="142">
        <f t="shared" si="57"/>
        <v>0</v>
      </c>
      <c r="F129" s="142">
        <f t="shared" si="57"/>
        <v>0</v>
      </c>
      <c r="G129" s="142">
        <f t="shared" si="57"/>
        <v>0</v>
      </c>
      <c r="H129" s="142">
        <f t="shared" si="57"/>
        <v>0</v>
      </c>
      <c r="I129" s="142">
        <f t="shared" si="57"/>
        <v>0</v>
      </c>
      <c r="J129" s="142">
        <f t="shared" si="57"/>
        <v>0</v>
      </c>
      <c r="K129" s="142">
        <f t="shared" si="57"/>
        <v>0</v>
      </c>
      <c r="L129" s="142">
        <f t="shared" si="57"/>
        <v>0</v>
      </c>
      <c r="M129" s="142">
        <f t="shared" si="57"/>
        <v>0</v>
      </c>
      <c r="N129" s="142">
        <f t="shared" ref="N129:V129" si="58">IF(M127=0,0,PMT(M126/12,M127*12,-M128)*12)</f>
        <v>0</v>
      </c>
      <c r="O129" s="142">
        <f t="shared" si="58"/>
        <v>0</v>
      </c>
      <c r="P129" s="142">
        <f t="shared" si="58"/>
        <v>0</v>
      </c>
      <c r="Q129" s="142">
        <f t="shared" si="58"/>
        <v>0</v>
      </c>
      <c r="R129" s="142">
        <f t="shared" si="58"/>
        <v>0</v>
      </c>
      <c r="S129" s="142">
        <f t="shared" si="58"/>
        <v>0</v>
      </c>
      <c r="T129" s="142">
        <f t="shared" si="58"/>
        <v>0</v>
      </c>
      <c r="U129" s="142">
        <f t="shared" si="58"/>
        <v>0</v>
      </c>
      <c r="V129" s="142">
        <f t="shared" si="58"/>
        <v>0</v>
      </c>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row>
    <row r="130" spans="1:44" ht="10.5" customHeight="1">
      <c r="A130" s="137"/>
      <c r="B130" s="143"/>
      <c r="C130" s="131"/>
      <c r="D130" s="131"/>
      <c r="E130" s="131"/>
      <c r="F130" s="131"/>
      <c r="G130" s="131"/>
      <c r="H130" s="131"/>
      <c r="I130" s="131"/>
      <c r="J130" s="131"/>
      <c r="K130" s="131"/>
      <c r="L130" s="131"/>
      <c r="M130" s="131"/>
      <c r="N130" s="142"/>
      <c r="O130" s="142"/>
      <c r="P130" s="142"/>
      <c r="Q130" s="142"/>
      <c r="R130" s="142"/>
      <c r="S130" s="142"/>
      <c r="T130" s="142"/>
      <c r="U130" s="142"/>
      <c r="V130" s="142"/>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row>
    <row r="131" spans="1:44">
      <c r="A131" s="127" t="s">
        <v>333</v>
      </c>
      <c r="B131" s="127" t="s">
        <v>333</v>
      </c>
      <c r="C131" s="127" t="s">
        <v>333</v>
      </c>
      <c r="D131" s="127" t="s">
        <v>333</v>
      </c>
      <c r="E131" s="127" t="s">
        <v>333</v>
      </c>
      <c r="F131" s="127" t="s">
        <v>333</v>
      </c>
      <c r="G131" s="127" t="s">
        <v>333</v>
      </c>
      <c r="H131" s="127" t="s">
        <v>333</v>
      </c>
      <c r="I131" s="127" t="s">
        <v>333</v>
      </c>
      <c r="J131" s="127" t="s">
        <v>333</v>
      </c>
      <c r="K131" s="127" t="s">
        <v>333</v>
      </c>
      <c r="L131" s="127" t="s">
        <v>333</v>
      </c>
      <c r="M131" s="127" t="s">
        <v>333</v>
      </c>
      <c r="N131" s="127" t="s">
        <v>333</v>
      </c>
      <c r="O131" s="127" t="s">
        <v>333</v>
      </c>
      <c r="P131" s="127" t="s">
        <v>333</v>
      </c>
      <c r="Q131" s="127" t="s">
        <v>333</v>
      </c>
      <c r="R131" s="127" t="s">
        <v>333</v>
      </c>
      <c r="S131" s="127" t="s">
        <v>333</v>
      </c>
      <c r="T131" s="127" t="s">
        <v>333</v>
      </c>
      <c r="U131" s="127" t="s">
        <v>333</v>
      </c>
      <c r="V131" s="127" t="s">
        <v>333</v>
      </c>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row>
    <row r="132" spans="1:44">
      <c r="N132" s="142"/>
      <c r="O132" s="142"/>
      <c r="P132" s="142"/>
      <c r="Q132" s="142"/>
      <c r="R132" s="142"/>
      <c r="S132" s="142"/>
      <c r="T132" s="142"/>
      <c r="U132" s="142"/>
      <c r="V132" s="142"/>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23"/>
    </row>
    <row r="133" spans="1:44">
      <c r="N133" s="142"/>
      <c r="O133" s="142"/>
      <c r="P133" s="142"/>
      <c r="Q133" s="142"/>
      <c r="R133" s="142"/>
      <c r="S133" s="142"/>
      <c r="T133" s="142"/>
      <c r="U133" s="142"/>
      <c r="V133" s="142"/>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23"/>
    </row>
    <row r="134" spans="1:44">
      <c r="N134" s="142"/>
      <c r="O134" s="142"/>
      <c r="P134" s="142"/>
      <c r="Q134" s="142"/>
      <c r="R134" s="142"/>
      <c r="S134" s="142"/>
      <c r="T134" s="142"/>
      <c r="U134" s="142"/>
      <c r="V134" s="142"/>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23"/>
    </row>
    <row r="135" spans="1:44">
      <c r="N135" s="142"/>
      <c r="O135" s="142"/>
      <c r="P135" s="142"/>
      <c r="Q135" s="142"/>
      <c r="R135" s="142"/>
      <c r="S135" s="142"/>
      <c r="T135" s="142"/>
      <c r="U135" s="142"/>
      <c r="V135" s="142"/>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23"/>
    </row>
    <row r="136" spans="1:44">
      <c r="AQ136" s="123"/>
    </row>
    <row r="137" spans="1:44">
      <c r="AQ137" s="123"/>
    </row>
    <row r="138" spans="1:44">
      <c r="AQ138" s="123"/>
    </row>
    <row r="139" spans="1:44">
      <c r="AQ139" s="123"/>
    </row>
    <row r="140" spans="1:44">
      <c r="AQ140" s="123"/>
    </row>
    <row r="141" spans="1:44">
      <c r="AQ141" s="123"/>
    </row>
    <row r="142" spans="1:44">
      <c r="A142" s="137"/>
      <c r="B142" s="143"/>
      <c r="C142" s="131"/>
      <c r="D142" s="131"/>
      <c r="E142" s="131"/>
      <c r="F142" s="131"/>
      <c r="G142" s="131"/>
      <c r="H142" s="131"/>
      <c r="I142" s="131"/>
      <c r="J142" s="131"/>
      <c r="K142" s="131"/>
      <c r="L142" s="131"/>
      <c r="M142" s="131"/>
      <c r="N142" s="131"/>
      <c r="O142" s="131"/>
      <c r="P142" s="131"/>
      <c r="Q142" s="131"/>
      <c r="R142" s="131"/>
      <c r="S142" s="131"/>
      <c r="T142" s="131"/>
      <c r="U142" s="131"/>
      <c r="V142" s="131"/>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23"/>
    </row>
    <row r="143" spans="1:44">
      <c r="A143" s="137"/>
      <c r="B143" s="143"/>
      <c r="C143" s="131"/>
      <c r="D143" s="131"/>
      <c r="E143" s="131"/>
      <c r="F143" s="131"/>
      <c r="G143" s="131"/>
      <c r="H143" s="131"/>
      <c r="I143" s="131"/>
      <c r="J143" s="131"/>
      <c r="K143" s="131"/>
      <c r="L143" s="131"/>
      <c r="M143" s="131"/>
      <c r="N143" s="131"/>
      <c r="O143" s="131"/>
      <c r="P143" s="131"/>
      <c r="Q143" s="131"/>
      <c r="R143" s="131"/>
      <c r="S143" s="131"/>
      <c r="T143" s="131"/>
      <c r="U143" s="131"/>
      <c r="V143" s="131"/>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23"/>
    </row>
    <row r="144" spans="1:44" ht="15.75">
      <c r="A144" s="129"/>
      <c r="B144" s="143"/>
      <c r="C144" s="142"/>
      <c r="D144" s="142"/>
      <c r="E144" s="142"/>
      <c r="F144" s="142"/>
      <c r="G144" s="142"/>
      <c r="H144" s="142"/>
      <c r="I144" s="142"/>
      <c r="J144" s="142"/>
      <c r="K144" s="142"/>
      <c r="L144" s="142"/>
      <c r="M144" s="142"/>
      <c r="N144" s="142"/>
      <c r="O144" s="142"/>
      <c r="P144" s="142"/>
      <c r="Q144" s="142"/>
      <c r="R144" s="142"/>
      <c r="S144" s="142"/>
      <c r="T144" s="142"/>
      <c r="U144" s="142"/>
      <c r="V144" s="142"/>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23"/>
    </row>
    <row r="145" spans="1:43">
      <c r="A145" s="137"/>
      <c r="B145" s="158"/>
      <c r="C145" s="142"/>
      <c r="D145" s="142"/>
      <c r="E145" s="142"/>
      <c r="F145" s="142"/>
      <c r="G145" s="142"/>
      <c r="H145" s="142"/>
      <c r="I145" s="142"/>
      <c r="J145" s="142"/>
      <c r="K145" s="142"/>
      <c r="L145" s="142"/>
      <c r="M145" s="142"/>
      <c r="N145" s="142"/>
      <c r="O145" s="142"/>
      <c r="P145" s="142"/>
      <c r="Q145" s="142"/>
      <c r="R145" s="142"/>
      <c r="S145" s="142"/>
      <c r="T145" s="142"/>
      <c r="U145" s="142"/>
      <c r="V145" s="142"/>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23"/>
    </row>
    <row r="146" spans="1:43">
      <c r="A146" s="137"/>
      <c r="B146" s="143"/>
      <c r="C146" s="142"/>
      <c r="D146" s="142"/>
      <c r="E146" s="142"/>
      <c r="F146" s="142"/>
      <c r="G146" s="142"/>
      <c r="H146" s="142"/>
      <c r="I146" s="142"/>
      <c r="J146" s="142"/>
      <c r="K146" s="142"/>
      <c r="L146" s="142"/>
      <c r="M146" s="142"/>
      <c r="N146" s="142"/>
      <c r="O146" s="142"/>
      <c r="P146" s="142"/>
      <c r="Q146" s="142"/>
      <c r="R146" s="142"/>
      <c r="S146" s="142"/>
      <c r="T146" s="142"/>
      <c r="U146" s="142"/>
      <c r="V146" s="142"/>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23"/>
    </row>
    <row r="147" spans="1:43">
      <c r="A147" s="137"/>
      <c r="B147" s="143"/>
      <c r="C147" s="142"/>
      <c r="D147" s="142"/>
      <c r="E147" s="142"/>
      <c r="F147" s="142"/>
      <c r="G147" s="142"/>
      <c r="H147" s="142"/>
      <c r="I147" s="142"/>
      <c r="J147" s="142"/>
      <c r="K147" s="142"/>
      <c r="L147" s="142"/>
      <c r="M147" s="142"/>
      <c r="N147" s="142"/>
      <c r="O147" s="142"/>
      <c r="P147" s="142"/>
      <c r="Q147" s="142"/>
      <c r="R147" s="142"/>
      <c r="S147" s="142"/>
      <c r="T147" s="142"/>
      <c r="U147" s="142"/>
      <c r="V147" s="142"/>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23"/>
    </row>
    <row r="148" spans="1:43">
      <c r="A148" s="137"/>
      <c r="B148" s="143"/>
      <c r="C148" s="142"/>
      <c r="D148" s="142"/>
      <c r="E148" s="142"/>
      <c r="F148" s="142"/>
      <c r="G148" s="142"/>
      <c r="H148" s="142"/>
      <c r="I148" s="142"/>
      <c r="J148" s="142"/>
      <c r="K148" s="142"/>
      <c r="L148" s="142"/>
      <c r="M148" s="142"/>
      <c r="N148" s="142"/>
      <c r="O148" s="142"/>
      <c r="P148" s="142"/>
      <c r="Q148" s="142"/>
      <c r="R148" s="142"/>
      <c r="S148" s="142"/>
      <c r="T148" s="142"/>
      <c r="U148" s="142"/>
      <c r="V148" s="142"/>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23"/>
    </row>
    <row r="149" spans="1:43">
      <c r="A149" s="137"/>
      <c r="B149" s="143"/>
      <c r="C149" s="159"/>
      <c r="D149" s="159"/>
      <c r="E149" s="159"/>
      <c r="F149" s="159"/>
      <c r="G149" s="159"/>
      <c r="H149" s="159"/>
      <c r="I149" s="159"/>
      <c r="J149" s="159"/>
      <c r="K149" s="159"/>
      <c r="L149" s="159"/>
      <c r="M149" s="159"/>
      <c r="N149" s="159"/>
      <c r="O149" s="159"/>
      <c r="P149" s="159"/>
      <c r="Q149" s="159"/>
      <c r="R149" s="159"/>
      <c r="S149" s="159"/>
      <c r="T149" s="159"/>
      <c r="U149" s="159"/>
      <c r="V149" s="159"/>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23"/>
    </row>
    <row r="150" spans="1:43">
      <c r="A150" s="137"/>
      <c r="B150" s="143"/>
      <c r="C150" s="142"/>
      <c r="D150" s="142"/>
      <c r="E150" s="142"/>
      <c r="F150" s="142"/>
      <c r="G150" s="142"/>
      <c r="H150" s="142"/>
      <c r="I150" s="142"/>
      <c r="J150" s="142"/>
      <c r="K150" s="142"/>
      <c r="L150" s="142"/>
      <c r="M150" s="142"/>
      <c r="N150" s="142"/>
      <c r="O150" s="142"/>
      <c r="P150" s="142"/>
      <c r="Q150" s="142"/>
      <c r="R150" s="142"/>
      <c r="S150" s="142"/>
      <c r="T150" s="142"/>
      <c r="U150" s="142"/>
      <c r="V150" s="142"/>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23"/>
    </row>
    <row r="151" spans="1:43">
      <c r="A151" s="137"/>
      <c r="B151" s="143"/>
      <c r="C151" s="142"/>
      <c r="D151" s="142"/>
      <c r="E151" s="142"/>
      <c r="F151" s="142"/>
      <c r="G151" s="142"/>
      <c r="H151" s="142"/>
      <c r="I151" s="142"/>
      <c r="J151" s="142"/>
      <c r="K151" s="142"/>
      <c r="L151" s="142"/>
      <c r="M151" s="142"/>
      <c r="N151" s="142"/>
      <c r="O151" s="142"/>
      <c r="P151" s="142"/>
      <c r="Q151" s="142"/>
      <c r="R151" s="142"/>
      <c r="S151" s="142"/>
      <c r="T151" s="142"/>
      <c r="U151" s="142"/>
      <c r="V151" s="142"/>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23"/>
    </row>
    <row r="152" spans="1:43">
      <c r="A152" s="137"/>
      <c r="B152" s="143"/>
      <c r="C152" s="142"/>
      <c r="D152" s="142"/>
      <c r="E152" s="142"/>
      <c r="F152" s="142"/>
      <c r="G152" s="142"/>
      <c r="H152" s="142"/>
      <c r="I152" s="142"/>
      <c r="J152" s="142"/>
      <c r="K152" s="142"/>
      <c r="L152" s="142"/>
      <c r="M152" s="142"/>
      <c r="N152" s="142"/>
      <c r="O152" s="142"/>
      <c r="P152" s="142"/>
      <c r="Q152" s="142"/>
      <c r="R152" s="142"/>
      <c r="S152" s="142"/>
      <c r="T152" s="142"/>
      <c r="U152" s="142"/>
      <c r="V152" s="142"/>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23"/>
    </row>
    <row r="153" spans="1:43">
      <c r="A153" s="120"/>
      <c r="B153" s="120"/>
      <c r="C153" s="131"/>
      <c r="D153" s="131"/>
      <c r="E153" s="131"/>
      <c r="F153" s="131"/>
      <c r="G153" s="131"/>
      <c r="H153" s="131"/>
      <c r="I153" s="131"/>
      <c r="J153" s="131"/>
      <c r="K153" s="131"/>
      <c r="L153" s="131"/>
      <c r="M153" s="131"/>
      <c r="N153" s="131"/>
      <c r="O153" s="131"/>
      <c r="P153" s="131"/>
      <c r="Q153" s="131"/>
      <c r="R153" s="131"/>
      <c r="S153" s="131"/>
      <c r="T153" s="131"/>
      <c r="U153" s="131"/>
      <c r="V153" s="131"/>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23"/>
    </row>
    <row r="154" spans="1:43">
      <c r="A154" s="120"/>
      <c r="B154" s="120"/>
      <c r="C154" s="122"/>
      <c r="D154" s="122"/>
      <c r="E154" s="122"/>
      <c r="F154" s="122"/>
      <c r="G154" s="122"/>
      <c r="H154" s="122"/>
      <c r="I154" s="122"/>
      <c r="J154" s="122"/>
      <c r="K154" s="122"/>
      <c r="L154" s="122"/>
      <c r="M154" s="122"/>
      <c r="N154" s="122"/>
      <c r="O154" s="122"/>
      <c r="P154" s="122"/>
      <c r="Q154" s="122"/>
      <c r="R154" s="122"/>
      <c r="S154" s="122"/>
      <c r="T154" s="122"/>
      <c r="U154" s="122"/>
      <c r="V154" s="122"/>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3"/>
    </row>
    <row r="155" spans="1:43">
      <c r="A155" s="120"/>
      <c r="B155" s="120"/>
      <c r="C155" s="122"/>
      <c r="D155" s="122"/>
      <c r="E155" s="122"/>
      <c r="F155" s="122"/>
      <c r="G155" s="122"/>
      <c r="H155" s="122"/>
      <c r="I155" s="122"/>
      <c r="J155" s="122"/>
      <c r="K155" s="122"/>
      <c r="L155" s="122"/>
      <c r="M155" s="122"/>
      <c r="N155" s="122"/>
      <c r="O155" s="122"/>
      <c r="P155" s="122"/>
      <c r="Q155" s="122"/>
      <c r="R155" s="122"/>
      <c r="S155" s="122"/>
      <c r="T155" s="122"/>
      <c r="U155" s="122"/>
      <c r="V155" s="122"/>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3"/>
    </row>
    <row r="156" spans="1:43">
      <c r="A156" s="120"/>
      <c r="B156" s="120"/>
      <c r="C156" s="122"/>
      <c r="D156" s="122"/>
      <c r="E156" s="122"/>
      <c r="F156" s="122"/>
      <c r="G156" s="122"/>
      <c r="H156" s="122"/>
      <c r="I156" s="122"/>
      <c r="J156" s="122"/>
      <c r="K156" s="122"/>
      <c r="L156" s="122"/>
      <c r="M156" s="122"/>
      <c r="N156" s="122"/>
      <c r="O156" s="122"/>
      <c r="P156" s="122"/>
      <c r="Q156" s="122"/>
      <c r="R156" s="122"/>
      <c r="S156" s="122"/>
      <c r="T156" s="122"/>
      <c r="U156" s="122"/>
      <c r="V156" s="122"/>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3"/>
    </row>
    <row r="157" spans="1:43">
      <c r="A157" s="120"/>
      <c r="B157" s="120"/>
      <c r="C157" s="131"/>
      <c r="D157" s="131"/>
      <c r="E157" s="131"/>
      <c r="F157" s="131"/>
      <c r="G157" s="131"/>
      <c r="H157" s="131"/>
      <c r="I157" s="131"/>
      <c r="J157" s="131"/>
      <c r="K157" s="131"/>
      <c r="L157" s="131"/>
      <c r="M157" s="131"/>
      <c r="N157" s="131"/>
      <c r="O157" s="131"/>
      <c r="P157" s="131"/>
      <c r="Q157" s="131"/>
      <c r="R157" s="131"/>
      <c r="S157" s="131"/>
      <c r="T157" s="131"/>
      <c r="U157" s="131"/>
      <c r="V157" s="131"/>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23"/>
    </row>
    <row r="158" spans="1:43">
      <c r="A158" s="120"/>
      <c r="B158" s="120"/>
      <c r="C158" s="131"/>
      <c r="D158" s="131"/>
      <c r="E158" s="131"/>
      <c r="F158" s="131"/>
      <c r="G158" s="131"/>
      <c r="H158" s="131"/>
      <c r="I158" s="131"/>
      <c r="J158" s="131"/>
      <c r="K158" s="131"/>
      <c r="L158" s="131"/>
      <c r="M158" s="131"/>
      <c r="N158" s="131"/>
      <c r="O158" s="131"/>
      <c r="P158" s="131"/>
      <c r="Q158" s="131"/>
      <c r="R158" s="131"/>
      <c r="S158" s="131"/>
      <c r="T158" s="131"/>
      <c r="U158" s="131"/>
      <c r="V158" s="131"/>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23"/>
    </row>
    <row r="159" spans="1:43">
      <c r="A159" s="120"/>
      <c r="B159" s="120"/>
      <c r="C159" s="131"/>
      <c r="D159" s="131"/>
      <c r="E159" s="131"/>
      <c r="F159" s="131"/>
      <c r="G159" s="131"/>
      <c r="H159" s="131"/>
      <c r="I159" s="131"/>
      <c r="J159" s="131"/>
      <c r="K159" s="131"/>
      <c r="L159" s="131"/>
      <c r="M159" s="131"/>
      <c r="N159" s="131"/>
      <c r="O159" s="131"/>
      <c r="P159" s="131"/>
      <c r="Q159" s="131"/>
      <c r="R159" s="131"/>
      <c r="S159" s="131"/>
      <c r="T159" s="131"/>
      <c r="U159" s="131"/>
      <c r="V159" s="131"/>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23"/>
    </row>
    <row r="160" spans="1:43">
      <c r="A160" s="120"/>
      <c r="B160" s="120"/>
      <c r="C160" s="131"/>
      <c r="D160" s="131"/>
      <c r="E160" s="131"/>
      <c r="F160" s="131"/>
      <c r="G160" s="131"/>
      <c r="H160" s="131"/>
      <c r="I160" s="131"/>
      <c r="J160" s="131"/>
      <c r="K160" s="131"/>
      <c r="L160" s="131"/>
      <c r="M160" s="131"/>
      <c r="N160" s="131"/>
      <c r="O160" s="131"/>
      <c r="P160" s="131"/>
      <c r="Q160" s="131"/>
      <c r="R160" s="131"/>
      <c r="S160" s="131"/>
      <c r="T160" s="131"/>
      <c r="U160" s="131"/>
      <c r="V160" s="131"/>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23"/>
    </row>
    <row r="161" spans="1:43">
      <c r="A161" s="120"/>
      <c r="B161" s="120"/>
      <c r="C161" s="131"/>
      <c r="D161" s="131"/>
      <c r="E161" s="131"/>
      <c r="F161" s="131"/>
      <c r="G161" s="131"/>
      <c r="H161" s="131"/>
      <c r="I161" s="131"/>
      <c r="J161" s="131"/>
      <c r="K161" s="131"/>
      <c r="L161" s="131"/>
      <c r="M161" s="131"/>
      <c r="N161" s="131"/>
      <c r="O161" s="131"/>
      <c r="P161" s="131"/>
      <c r="Q161" s="131"/>
      <c r="R161" s="131"/>
      <c r="S161" s="131"/>
      <c r="T161" s="131"/>
      <c r="U161" s="131"/>
      <c r="V161" s="131"/>
      <c r="W161" s="130"/>
      <c r="X161" s="130"/>
      <c r="Y161" s="130"/>
      <c r="Z161" s="130"/>
      <c r="AA161" s="130"/>
      <c r="AB161" s="130"/>
      <c r="AC161" s="130"/>
      <c r="AD161" s="130"/>
      <c r="AE161" s="130"/>
      <c r="AF161" s="130"/>
      <c r="AG161" s="130"/>
      <c r="AH161" s="130"/>
      <c r="AI161" s="130"/>
      <c r="AJ161" s="130"/>
      <c r="AK161" s="130"/>
      <c r="AL161" s="130"/>
      <c r="AM161" s="130"/>
      <c r="AN161" s="130"/>
      <c r="AO161" s="130"/>
      <c r="AP161" s="130"/>
      <c r="AQ161" s="123"/>
    </row>
    <row r="162" spans="1:43">
      <c r="A162" s="120"/>
      <c r="B162" s="120"/>
      <c r="C162" s="131"/>
      <c r="D162" s="131"/>
      <c r="E162" s="131"/>
      <c r="F162" s="131"/>
      <c r="G162" s="131"/>
      <c r="H162" s="131"/>
      <c r="I162" s="131"/>
      <c r="J162" s="131"/>
      <c r="K162" s="131"/>
      <c r="L162" s="131"/>
      <c r="M162" s="131"/>
      <c r="N162" s="131"/>
      <c r="O162" s="131"/>
      <c r="P162" s="131"/>
      <c r="Q162" s="131"/>
      <c r="R162" s="131"/>
      <c r="S162" s="131"/>
      <c r="T162" s="131"/>
      <c r="U162" s="131"/>
      <c r="V162" s="131"/>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23"/>
    </row>
    <row r="163" spans="1:43">
      <c r="A163" s="120"/>
      <c r="B163" s="120"/>
      <c r="C163" s="131"/>
      <c r="D163" s="131"/>
      <c r="E163" s="131"/>
      <c r="F163" s="131"/>
      <c r="G163" s="131"/>
      <c r="H163" s="131"/>
      <c r="I163" s="131"/>
      <c r="J163" s="131"/>
      <c r="K163" s="131"/>
      <c r="L163" s="131"/>
      <c r="M163" s="131"/>
      <c r="N163" s="131"/>
      <c r="O163" s="131"/>
      <c r="P163" s="131"/>
      <c r="Q163" s="131"/>
      <c r="R163" s="131"/>
      <c r="S163" s="131"/>
      <c r="T163" s="131"/>
      <c r="U163" s="131"/>
      <c r="V163" s="131"/>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23"/>
    </row>
    <row r="164" spans="1:43">
      <c r="A164" s="161"/>
      <c r="B164" s="161"/>
      <c r="C164" s="162"/>
      <c r="D164" s="162"/>
      <c r="E164" s="162"/>
      <c r="F164" s="162"/>
      <c r="G164" s="162"/>
      <c r="H164" s="162"/>
      <c r="I164" s="162"/>
      <c r="J164" s="162"/>
      <c r="K164" s="162"/>
      <c r="L164" s="162"/>
      <c r="M164" s="162"/>
      <c r="N164" s="162"/>
      <c r="O164" s="162"/>
      <c r="P164" s="162"/>
      <c r="Q164" s="162"/>
      <c r="R164" s="162"/>
      <c r="S164" s="162"/>
      <c r="T164" s="162"/>
      <c r="U164" s="162"/>
      <c r="V164" s="162"/>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row>
    <row r="165" spans="1:43">
      <c r="A165" s="161"/>
      <c r="B165" s="161"/>
      <c r="C165" s="163"/>
      <c r="D165" s="163"/>
      <c r="E165" s="163"/>
      <c r="F165" s="163"/>
      <c r="G165" s="163"/>
      <c r="H165" s="163"/>
      <c r="I165" s="163"/>
      <c r="J165" s="163"/>
      <c r="K165" s="163"/>
      <c r="L165" s="163"/>
      <c r="M165" s="163"/>
      <c r="N165" s="163"/>
      <c r="O165" s="163"/>
      <c r="P165" s="163"/>
      <c r="Q165" s="163"/>
      <c r="R165" s="163"/>
      <c r="S165" s="163"/>
      <c r="T165" s="163"/>
      <c r="U165" s="163"/>
      <c r="V165" s="163"/>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1"/>
    </row>
    <row r="166" spans="1:43">
      <c r="A166" s="161"/>
      <c r="B166" s="161"/>
      <c r="C166" s="163"/>
      <c r="D166" s="162"/>
      <c r="E166" s="162"/>
      <c r="F166" s="162"/>
      <c r="G166" s="162"/>
      <c r="H166" s="162"/>
      <c r="I166" s="162"/>
      <c r="J166" s="162"/>
      <c r="K166" s="162"/>
      <c r="L166" s="162"/>
      <c r="M166" s="162"/>
      <c r="N166" s="162"/>
      <c r="O166" s="162"/>
      <c r="P166" s="162"/>
      <c r="Q166" s="162"/>
      <c r="R166" s="162"/>
      <c r="S166" s="162"/>
      <c r="T166" s="162"/>
      <c r="U166" s="162"/>
      <c r="V166" s="162"/>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row>
    <row r="167" spans="1:43">
      <c r="A167" s="161"/>
      <c r="B167" s="161"/>
      <c r="C167" s="165"/>
      <c r="D167" s="165"/>
      <c r="E167" s="165"/>
      <c r="F167" s="165"/>
      <c r="G167" s="165"/>
      <c r="H167" s="165"/>
      <c r="I167" s="165"/>
      <c r="J167" s="165"/>
      <c r="K167" s="165"/>
      <c r="L167" s="165"/>
      <c r="M167" s="165"/>
      <c r="N167" s="165"/>
      <c r="O167" s="165"/>
      <c r="P167" s="165"/>
      <c r="Q167" s="165"/>
      <c r="R167" s="165"/>
      <c r="S167" s="165"/>
      <c r="T167" s="165"/>
      <c r="U167" s="165"/>
      <c r="V167" s="165"/>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1"/>
    </row>
    <row r="168" spans="1:43">
      <c r="A168" s="161"/>
      <c r="B168" s="161"/>
      <c r="C168" s="162"/>
      <c r="D168" s="162"/>
      <c r="E168" s="162"/>
      <c r="F168" s="162"/>
      <c r="G168" s="162"/>
      <c r="H168" s="162"/>
      <c r="I168" s="162"/>
      <c r="J168" s="162"/>
      <c r="K168" s="162"/>
      <c r="L168" s="162"/>
      <c r="M168" s="162"/>
      <c r="N168" s="162"/>
      <c r="O168" s="162"/>
      <c r="P168" s="162"/>
      <c r="Q168" s="162"/>
      <c r="R168" s="162"/>
      <c r="S168" s="162"/>
      <c r="T168" s="162"/>
      <c r="U168" s="162"/>
      <c r="V168" s="162"/>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row>
    <row r="169" spans="1:43">
      <c r="A169" s="123"/>
      <c r="B169" s="123"/>
      <c r="C169" s="167"/>
      <c r="D169" s="167"/>
      <c r="E169" s="167"/>
      <c r="F169" s="167"/>
      <c r="G169" s="167"/>
      <c r="H169" s="167"/>
      <c r="I169" s="167"/>
      <c r="J169" s="167"/>
      <c r="K169" s="167"/>
      <c r="L169" s="167"/>
      <c r="M169" s="167"/>
      <c r="N169" s="167"/>
      <c r="O169" s="167"/>
      <c r="P169" s="167"/>
      <c r="Q169" s="167"/>
      <c r="R169" s="167"/>
      <c r="S169" s="167"/>
      <c r="T169" s="167"/>
      <c r="U169" s="167"/>
      <c r="V169" s="167"/>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row>
    <row r="170" spans="1:43">
      <c r="A170" s="123"/>
      <c r="B170" s="123"/>
      <c r="C170" s="167"/>
      <c r="D170" s="167"/>
      <c r="E170" s="167"/>
      <c r="F170" s="167"/>
      <c r="G170" s="167"/>
      <c r="H170" s="167"/>
      <c r="I170" s="167"/>
      <c r="J170" s="167"/>
      <c r="K170" s="167"/>
      <c r="L170" s="167"/>
      <c r="M170" s="167"/>
      <c r="N170" s="167"/>
      <c r="O170" s="167"/>
      <c r="P170" s="167"/>
      <c r="Q170" s="167"/>
      <c r="R170" s="167"/>
      <c r="S170" s="167"/>
      <c r="T170" s="167"/>
      <c r="U170" s="167"/>
      <c r="V170" s="167"/>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row>
  </sheetData>
  <sheetProtection password="CC78" sheet="1" formatCells="0" formatColumns="0" formatRows="0"/>
  <mergeCells count="7">
    <mergeCell ref="B119:C119"/>
    <mergeCell ref="B57:C57"/>
    <mergeCell ref="B67:C67"/>
    <mergeCell ref="B79:C79"/>
    <mergeCell ref="B84:C84"/>
    <mergeCell ref="B92:C92"/>
    <mergeCell ref="B104:C104"/>
  </mergeCells>
  <phoneticPr fontId="0" type="noConversion"/>
  <pageMargins left="0.25" right="0.25" top="0.75" bottom="0.75" header="0.3" footer="0.3"/>
  <pageSetup paperSize="3" scale="60" fitToHeight="0" orientation="landscape" r:id="rId1"/>
  <headerFooter>
    <oddHeader>&amp;C&amp;KFF0000Restricted</oddHeader>
  </headerFooter>
  <rowBreaks count="2" manualBreakCount="2">
    <brk id="64" max="16383" man="1"/>
    <brk id="131"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I73"/>
  <sheetViews>
    <sheetView topLeftCell="A28" workbookViewId="0">
      <selection activeCell="A28" sqref="A1:IV65536"/>
    </sheetView>
  </sheetViews>
  <sheetFormatPr defaultRowHeight="15"/>
  <cols>
    <col min="1" max="1" width="33" style="22" bestFit="1" customWidth="1"/>
    <col min="2" max="2" width="2" style="22" customWidth="1"/>
    <col min="3" max="3" width="9.42578125" style="215" bestFit="1" customWidth="1"/>
    <col min="4" max="7" width="6.85546875" style="22" customWidth="1"/>
    <col min="8" max="16384" width="9.140625" style="22"/>
  </cols>
  <sheetData>
    <row r="1" spans="1:8" ht="15.75">
      <c r="A1" s="21" t="s">
        <v>386</v>
      </c>
      <c r="C1" s="264"/>
    </row>
    <row r="2" spans="1:8">
      <c r="C2" s="100"/>
      <c r="D2" s="38"/>
      <c r="E2" s="38"/>
      <c r="F2" s="38"/>
      <c r="G2" s="38"/>
      <c r="H2" s="38"/>
    </row>
    <row r="3" spans="1:8" ht="15.75">
      <c r="A3" s="216" t="s">
        <v>15</v>
      </c>
      <c r="B3" s="217"/>
      <c r="C3" s="352" t="str">
        <f>IF('1a. Project Info'!C19="","",'1a. Project Info'!C19)</f>
        <v/>
      </c>
      <c r="D3" s="353"/>
      <c r="E3" s="353"/>
      <c r="F3" s="353"/>
      <c r="G3" s="354"/>
      <c r="H3" s="218"/>
    </row>
    <row r="4" spans="1:8">
      <c r="A4" s="217"/>
      <c r="B4" s="217"/>
      <c r="C4" s="219"/>
      <c r="D4" s="218"/>
      <c r="E4" s="38"/>
      <c r="F4" s="38"/>
      <c r="G4" s="38"/>
      <c r="H4" s="38"/>
    </row>
    <row r="5" spans="1:8" ht="15.75">
      <c r="A5" s="216" t="s">
        <v>387</v>
      </c>
      <c r="B5" s="216"/>
      <c r="C5" s="352" t="str">
        <f>IF('1a. Project Info'!C7="","",'1a. Project Info'!C7)</f>
        <v/>
      </c>
      <c r="D5" s="353"/>
      <c r="E5" s="353"/>
      <c r="F5" s="353"/>
      <c r="G5" s="354"/>
      <c r="H5" s="219"/>
    </row>
    <row r="6" spans="1:8">
      <c r="A6" s="217"/>
      <c r="B6" s="217"/>
      <c r="C6" s="219"/>
      <c r="D6" s="219"/>
      <c r="E6" s="38"/>
      <c r="F6" s="38"/>
      <c r="G6" s="38"/>
      <c r="H6" s="38"/>
    </row>
    <row r="7" spans="1:8" ht="15.75">
      <c r="A7" s="216" t="s">
        <v>388</v>
      </c>
      <c r="B7" s="217"/>
      <c r="C7" s="352" t="str">
        <f>+IF('1a. Project Info'!C23="","",IF('1a. Project Info'!C23="yes","new construction","renovation"))</f>
        <v/>
      </c>
      <c r="D7" s="353"/>
      <c r="E7" s="353"/>
      <c r="F7" s="353"/>
      <c r="G7" s="354"/>
      <c r="H7" s="218"/>
    </row>
    <row r="8" spans="1:8">
      <c r="A8" s="217"/>
      <c r="B8" s="217"/>
      <c r="C8" s="219"/>
      <c r="D8" s="219"/>
      <c r="E8" s="38"/>
      <c r="F8" s="38"/>
      <c r="G8" s="38"/>
      <c r="H8" s="38"/>
    </row>
    <row r="9" spans="1:8" ht="15" customHeight="1">
      <c r="A9" s="216" t="s">
        <v>389</v>
      </c>
      <c r="B9" s="217"/>
      <c r="C9" s="259" t="s">
        <v>390</v>
      </c>
      <c r="E9" s="220"/>
      <c r="F9" s="220"/>
      <c r="G9" s="221"/>
    </row>
    <row r="10" spans="1:8" ht="15" customHeight="1">
      <c r="A10" s="221" t="str">
        <f>'1a. Project Info'!B35</f>
        <v>Family</v>
      </c>
      <c r="B10" s="217"/>
      <c r="C10" s="222" t="str">
        <f>IF('1a. Project Info'!C35&gt;0,'1a. Project Info'!C35,"")</f>
        <v/>
      </c>
      <c r="E10" s="220"/>
      <c r="F10" s="220"/>
      <c r="G10" s="221"/>
    </row>
    <row r="11" spans="1:8" ht="15" customHeight="1">
      <c r="A11" s="221" t="str">
        <f>'1a. Project Info'!B36</f>
        <v>Seniors/Older Adults</v>
      </c>
      <c r="B11" s="217"/>
      <c r="C11" s="222" t="str">
        <f>IF('1a. Project Info'!C36&gt;0,'1a. Project Info'!C36,"")</f>
        <v/>
      </c>
      <c r="E11" s="220"/>
      <c r="F11" s="220"/>
      <c r="G11" s="221"/>
    </row>
    <row r="12" spans="1:8" ht="15" customHeight="1">
      <c r="A12" s="221" t="str">
        <f>'1a. Project Info'!B37</f>
        <v>Transition Aged Youth</v>
      </c>
      <c r="B12" s="217"/>
      <c r="C12" s="222" t="str">
        <f>IF('1a. Project Info'!C37&gt;0,'1a. Project Info'!C37,"")</f>
        <v/>
      </c>
      <c r="E12" s="220"/>
      <c r="F12" s="220"/>
      <c r="G12" s="221"/>
    </row>
    <row r="13" spans="1:8" ht="15" customHeight="1">
      <c r="A13" s="221" t="str">
        <f>'1a. Project Info'!B38</f>
        <v>HIV/AIDS</v>
      </c>
      <c r="B13" s="217"/>
      <c r="C13" s="222" t="str">
        <f>IF('1a. Project Info'!C38&gt;0,'1a. Project Info'!C38,"")</f>
        <v/>
      </c>
      <c r="E13" s="220"/>
      <c r="F13" s="220"/>
      <c r="G13" s="221"/>
    </row>
    <row r="14" spans="1:8" ht="15" customHeight="1">
      <c r="A14" s="221" t="str">
        <f>'1a. Project Info'!B39</f>
        <v>Physical Disability</v>
      </c>
      <c r="B14" s="217"/>
      <c r="C14" s="222" t="str">
        <f>IF('1a. Project Info'!C39&gt;0,'1a. Project Info'!C39,"")</f>
        <v/>
      </c>
      <c r="E14" s="220"/>
      <c r="F14" s="220"/>
      <c r="G14" s="221"/>
    </row>
    <row r="15" spans="1:8">
      <c r="A15" s="221" t="str">
        <f>'1a. Project Info'!B40</f>
        <v>Homeless</v>
      </c>
      <c r="B15" s="217"/>
      <c r="C15" s="222" t="str">
        <f>IF('1a. Project Info'!C40&gt;0,'1a. Project Info'!C40,"")</f>
        <v/>
      </c>
      <c r="E15" s="220"/>
      <c r="F15" s="220"/>
    </row>
    <row r="16" spans="1:8">
      <c r="A16" s="221" t="str">
        <f>'1a. Project Info'!B41</f>
        <v>Other</v>
      </c>
      <c r="B16" s="217"/>
      <c r="C16" s="222" t="str">
        <f>IF('1a. Project Info'!C41&gt;0,'1a. Project Info'!C41,"")</f>
        <v/>
      </c>
      <c r="D16" s="56" t="str">
        <f>+IF('1a. Project Info'!E41="","",'1a. Project Info'!E41)</f>
        <v/>
      </c>
      <c r="E16" s="220"/>
      <c r="F16" s="220"/>
    </row>
    <row r="17" spans="1:8" ht="15.75">
      <c r="A17" s="216"/>
      <c r="B17" s="217"/>
      <c r="C17" s="223"/>
      <c r="D17" s="221"/>
    </row>
    <row r="18" spans="1:8" ht="15" customHeight="1">
      <c r="A18" s="216"/>
      <c r="B18" s="217"/>
      <c r="C18" s="355" t="s">
        <v>391</v>
      </c>
      <c r="D18" s="356"/>
      <c r="E18" s="356"/>
      <c r="F18" s="356"/>
      <c r="G18" s="356"/>
    </row>
    <row r="19" spans="1:8" ht="15.75">
      <c r="A19" s="216" t="s">
        <v>392</v>
      </c>
      <c r="B19" s="217"/>
      <c r="C19" s="224">
        <v>0</v>
      </c>
      <c r="D19" s="225">
        <v>1</v>
      </c>
      <c r="E19" s="259">
        <v>2</v>
      </c>
      <c r="F19" s="259">
        <v>3</v>
      </c>
      <c r="G19" s="259">
        <v>4</v>
      </c>
      <c r="H19" s="259" t="s">
        <v>221</v>
      </c>
    </row>
    <row r="20" spans="1:8" ht="15.75">
      <c r="A20" s="226" t="s">
        <v>393</v>
      </c>
      <c r="B20" s="217"/>
      <c r="C20" s="223">
        <f>SUMIF('6. Unit Info'!$C$16:$C$21,"&lt;.301",'6. Unit Info'!$A$16:$A$21)</f>
        <v>0</v>
      </c>
      <c r="D20" s="223">
        <f>SUMIF('6. Unit Info'!$C$27:$C$32,"&lt;.301",'6. Unit Info'!$A$27:$A$32)</f>
        <v>0</v>
      </c>
      <c r="E20" s="223">
        <f>SUMIF('6. Unit Info'!$C$38:$C$43,"&lt;.301",'6. Unit Info'!$A$38:$A$43)</f>
        <v>0</v>
      </c>
      <c r="F20" s="223">
        <f>SUMIF('6. Unit Info'!$C$49:$C$54,"&lt;.301",'6. Unit Info'!$A$49:$A$54)</f>
        <v>0</v>
      </c>
      <c r="G20" s="223">
        <f>SUMIF('6. Unit Info'!$C$60:$C$65,"&lt;.301",'6. Unit Info'!$A$60:$A$65)</f>
        <v>0</v>
      </c>
      <c r="H20" s="259">
        <f>SUM(C20:G20)</f>
        <v>0</v>
      </c>
    </row>
    <row r="21" spans="1:8" ht="15.75">
      <c r="A21" s="227" t="s">
        <v>394</v>
      </c>
      <c r="B21" s="228"/>
      <c r="C21" s="229">
        <f>SUMIFS('6. Unit Info'!$A$16:$A$21,'6. Unit Info'!$C$16:$C$21,"&gt;.301",'6. Unit Info'!$C$16:$C$21,"&lt;.601")</f>
        <v>0</v>
      </c>
      <c r="D21" s="229">
        <f>SUMIFS('6. Unit Info'!$A$27:$A$32,'6. Unit Info'!$C$27:$C$32,"&gt;.301",'6. Unit Info'!$C$27:$C$32,"&lt;.601")</f>
        <v>0</v>
      </c>
      <c r="E21" s="229">
        <f>SUMIFS('6. Unit Info'!$A$38:$A$43,'6. Unit Info'!$C$38:$C$43,"&gt;.301",'6. Unit Info'!$C$38:$C$43,"&lt;.601")</f>
        <v>0</v>
      </c>
      <c r="F21" s="229">
        <f>SUMIFS('6. Unit Info'!$A$49:$A$54,'6. Unit Info'!$C$49:$C$54,"&gt;.301",'6. Unit Info'!$C$49:$C$54,"&lt;.601")</f>
        <v>0</v>
      </c>
      <c r="G21" s="229">
        <f>SUMIFS('6. Unit Info'!$A$60:$A$65,'6. Unit Info'!$C$60:$C$65,"&gt;.301",'6. Unit Info'!$C$60:$C$65,"&lt;.601")</f>
        <v>0</v>
      </c>
      <c r="H21" s="230">
        <f t="shared" ref="H21:H26" si="0">SUM(C21:G21)</f>
        <v>0</v>
      </c>
    </row>
    <row r="22" spans="1:8" ht="15.75">
      <c r="A22" s="226" t="s">
        <v>395</v>
      </c>
      <c r="B22" s="217"/>
      <c r="C22" s="223">
        <f>SUMIFS('6. Unit Info'!$A$16:$A$21,'6. Unit Info'!$C$16:$C$21,"&gt;.601",'6. Unit Info'!$C$16:$C$21,"&lt;.801")</f>
        <v>0</v>
      </c>
      <c r="D22" s="223">
        <f>SUMIFS('6. Unit Info'!$A$27:$A$32,'6. Unit Info'!$C$27:$C$32,"&gt;.601",'6. Unit Info'!$C$27:$C$32,"&lt;.801")</f>
        <v>0</v>
      </c>
      <c r="E22" s="223">
        <f>SUMIFS('6. Unit Info'!$A$38:$A$43,'6. Unit Info'!$C$38:$C$43,"&gt;.601",'6. Unit Info'!$C$38:$C$43,"&lt;.801")</f>
        <v>0</v>
      </c>
      <c r="F22" s="223">
        <f>SUMIFS('6. Unit Info'!$A$49:$A$54,'6. Unit Info'!$C$49:$C$54,"&gt;.601",'6. Unit Info'!$C$49:$C$54,"&lt;.801")</f>
        <v>0</v>
      </c>
      <c r="G22" s="223">
        <f>SUMIFS('6. Unit Info'!$A$60:$A$65,'6. Unit Info'!$C$60:$C$65,"&gt;.601",'6. Unit Info'!$C$60:$C$65,"&lt;.801")</f>
        <v>0</v>
      </c>
      <c r="H22" s="259">
        <f t="shared" si="0"/>
        <v>0</v>
      </c>
    </row>
    <row r="23" spans="1:8" ht="15.75">
      <c r="A23" s="227" t="s">
        <v>396</v>
      </c>
      <c r="B23" s="228"/>
      <c r="C23" s="229">
        <f>SUMIFS('6. Unit Info'!$A$16:$A$21,'6. Unit Info'!$C$16:$C$21,"&gt;.801",'6. Unit Info'!$C$16:$C$21,"&lt;1.201")</f>
        <v>0</v>
      </c>
      <c r="D23" s="229">
        <f>SUMIFS('6. Unit Info'!$A$27:$A$32,'6. Unit Info'!$C$27:$C$32,"&gt;.801",'6. Unit Info'!$C$27:$C$32,"&lt;1.201")</f>
        <v>0</v>
      </c>
      <c r="E23" s="229">
        <f>SUMIFS('6. Unit Info'!$A$38:$A$43,'6. Unit Info'!$C$38:$C$43,"&gt;.801",'6. Unit Info'!$C$38:$C$43,"&lt;1.201")</f>
        <v>0</v>
      </c>
      <c r="F23" s="229">
        <f>SUMIFS('6. Unit Info'!$A$49:$A$54,'6. Unit Info'!$C$49:$C$54,"&gt;.801",'6. Unit Info'!$C$49:$C$54,"&lt;1.201")</f>
        <v>0</v>
      </c>
      <c r="G23" s="229">
        <f>SUMIFS('6. Unit Info'!$A$60:$A$65,'6. Unit Info'!$C$60:$C$65,"&gt;.801",'6. Unit Info'!$C$60:$C$65,"&lt;1.201")</f>
        <v>0</v>
      </c>
      <c r="H23" s="230">
        <f t="shared" si="0"/>
        <v>0</v>
      </c>
    </row>
    <row r="24" spans="1:8" ht="15.75">
      <c r="A24" s="226" t="s">
        <v>397</v>
      </c>
      <c r="B24" s="217"/>
      <c r="C24" s="223">
        <f>+'6. Unit Info'!A22</f>
        <v>0</v>
      </c>
      <c r="D24" s="223">
        <f>+'6. Unit Info'!A33</f>
        <v>0</v>
      </c>
      <c r="E24" s="223">
        <f>+'6. Unit Info'!A44</f>
        <v>0</v>
      </c>
      <c r="F24" s="223">
        <f>+'6. Unit Info'!A55</f>
        <v>0</v>
      </c>
      <c r="G24" s="223">
        <f>+'6. Unit Info'!A66</f>
        <v>0</v>
      </c>
      <c r="H24" s="259">
        <f t="shared" si="0"/>
        <v>0</v>
      </c>
    </row>
    <row r="25" spans="1:8" ht="15.75">
      <c r="A25" s="227" t="s">
        <v>398</v>
      </c>
      <c r="B25" s="228"/>
      <c r="C25" s="229">
        <f>+'6. Unit Info'!A23</f>
        <v>0</v>
      </c>
      <c r="D25" s="229">
        <f>+'6. Unit Info'!A34</f>
        <v>0</v>
      </c>
      <c r="E25" s="229">
        <f>+'6. Unit Info'!A45</f>
        <v>0</v>
      </c>
      <c r="F25" s="229">
        <f>+'6. Unit Info'!A56</f>
        <v>0</v>
      </c>
      <c r="G25" s="229">
        <f>+'6. Unit Info'!A67</f>
        <v>0</v>
      </c>
      <c r="H25" s="230">
        <f t="shared" si="0"/>
        <v>0</v>
      </c>
    </row>
    <row r="26" spans="1:8" ht="15.75">
      <c r="A26" s="21" t="s">
        <v>399</v>
      </c>
      <c r="C26" s="259">
        <f>+SUM(C20:C25)</f>
        <v>0</v>
      </c>
      <c r="D26" s="259">
        <f>+SUM(D20:D25)</f>
        <v>0</v>
      </c>
      <c r="E26" s="259">
        <f>+SUM(E20:E25)</f>
        <v>0</v>
      </c>
      <c r="F26" s="259">
        <f>+SUM(F20:F25)</f>
        <v>0</v>
      </c>
      <c r="G26" s="259">
        <f>+SUM(G20:G25)</f>
        <v>0</v>
      </c>
      <c r="H26" s="231">
        <f t="shared" si="0"/>
        <v>0</v>
      </c>
    </row>
    <row r="27" spans="1:8" ht="15.75">
      <c r="A27" s="21"/>
      <c r="C27" s="264"/>
    </row>
    <row r="28" spans="1:8" ht="15.75">
      <c r="A28" s="21" t="s">
        <v>400</v>
      </c>
      <c r="C28" s="232" t="str">
        <f>IF(H26=0,"",+SUM(C20:G21)/SUM(C26:G26))</f>
        <v/>
      </c>
    </row>
    <row r="29" spans="1:8" ht="15.75">
      <c r="A29" s="21" t="s">
        <v>401</v>
      </c>
      <c r="C29" s="232" t="str">
        <f>IF(H26=0,"",+SUM(C20:G20)/SUM(C26:G26))</f>
        <v/>
      </c>
    </row>
    <row r="30" spans="1:8" ht="15.75">
      <c r="A30" s="21"/>
      <c r="C30" s="232"/>
    </row>
    <row r="31" spans="1:8" ht="15.75">
      <c r="A31" s="21" t="s">
        <v>402</v>
      </c>
      <c r="C31" s="264"/>
      <c r="D31" s="349">
        <f>+'1a. Project Info'!C16</f>
        <v>0</v>
      </c>
      <c r="E31" s="349"/>
    </row>
    <row r="32" spans="1:8">
      <c r="A32" s="56" t="s">
        <v>403</v>
      </c>
      <c r="C32" s="264"/>
      <c r="D32" s="349" t="str">
        <f>IF(D45=0,"",D31/SUM(H20:H22))</f>
        <v/>
      </c>
      <c r="E32" s="349"/>
    </row>
    <row r="33" spans="1:5">
      <c r="A33" s="56" t="s">
        <v>404</v>
      </c>
      <c r="C33" s="264"/>
      <c r="D33" s="350" t="str">
        <f>IF(D45=0,"",D31/D45)</f>
        <v/>
      </c>
      <c r="E33" s="350"/>
    </row>
    <row r="34" spans="1:5">
      <c r="A34" s="56"/>
      <c r="C34" s="264"/>
      <c r="D34" s="252"/>
      <c r="E34" s="252"/>
    </row>
    <row r="35" spans="1:5" ht="15.75">
      <c r="A35" s="21" t="s">
        <v>405</v>
      </c>
      <c r="C35" s="264"/>
      <c r="D35" s="349">
        <f>+'1a. Project Info'!C17</f>
        <v>0</v>
      </c>
      <c r="E35" s="349"/>
    </row>
    <row r="36" spans="1:5">
      <c r="A36" s="56" t="s">
        <v>406</v>
      </c>
      <c r="C36" s="264"/>
      <c r="D36" s="349">
        <f>D35/15</f>
        <v>0</v>
      </c>
      <c r="E36" s="349"/>
    </row>
    <row r="37" spans="1:5">
      <c r="A37" s="56" t="s">
        <v>407</v>
      </c>
      <c r="C37" s="264"/>
      <c r="D37" s="357">
        <f>D36/10</f>
        <v>0</v>
      </c>
      <c r="E37" s="357"/>
    </row>
    <row r="38" spans="1:5" ht="15.75">
      <c r="A38" s="21"/>
      <c r="C38" s="264"/>
      <c r="D38" s="62"/>
    </row>
    <row r="39" spans="1:5" ht="15.75">
      <c r="A39" s="21" t="s">
        <v>408</v>
      </c>
      <c r="C39" s="264"/>
      <c r="D39" s="349">
        <f>IF(+'5. Financing'!G60="",0,'5. Financing'!G60)</f>
        <v>0</v>
      </c>
      <c r="E39" s="349"/>
    </row>
    <row r="40" spans="1:5" ht="15.75">
      <c r="A40" s="21"/>
      <c r="C40" s="264"/>
      <c r="D40" s="62"/>
    </row>
    <row r="41" spans="1:5" ht="15.75">
      <c r="A41" s="21" t="s">
        <v>409</v>
      </c>
      <c r="C41" s="264"/>
      <c r="D41" s="349">
        <f>+D39+D35+D31</f>
        <v>0</v>
      </c>
      <c r="E41" s="349"/>
    </row>
    <row r="42" spans="1:5">
      <c r="A42" s="56" t="s">
        <v>410</v>
      </c>
      <c r="C42" s="264"/>
      <c r="D42" s="349" t="str">
        <f>IF(D45=0,"",D41/SUM(H20:H22))</f>
        <v/>
      </c>
      <c r="E42" s="349"/>
    </row>
    <row r="43" spans="1:5">
      <c r="A43" s="56" t="s">
        <v>411</v>
      </c>
      <c r="C43" s="264"/>
      <c r="D43" s="350" t="str">
        <f>IF(D45=0,"",D41/D45)</f>
        <v/>
      </c>
      <c r="E43" s="350"/>
    </row>
    <row r="44" spans="1:5" ht="15.75">
      <c r="A44" s="21"/>
      <c r="C44" s="264"/>
      <c r="D44" s="62"/>
    </row>
    <row r="45" spans="1:5" ht="15.75">
      <c r="A45" s="21" t="s">
        <v>412</v>
      </c>
      <c r="C45" s="264"/>
      <c r="D45" s="349">
        <f>+'7a. Use Stmt'!H74</f>
        <v>0</v>
      </c>
      <c r="E45" s="349"/>
    </row>
    <row r="46" spans="1:5">
      <c r="A46" s="56" t="s">
        <v>413</v>
      </c>
      <c r="C46" s="264"/>
      <c r="D46" s="349" t="str">
        <f>IF(H26=0,"",D45/H26)</f>
        <v/>
      </c>
      <c r="E46" s="349"/>
    </row>
    <row r="47" spans="1:5">
      <c r="A47" s="56" t="s">
        <v>414</v>
      </c>
      <c r="C47" s="264"/>
      <c r="D47" s="358" t="str">
        <f>IF(D52=0,"",'7a. Use Stmt'!H11/D52)</f>
        <v/>
      </c>
      <c r="E47" s="359"/>
    </row>
    <row r="48" spans="1:5" ht="15.75">
      <c r="A48" s="21"/>
      <c r="C48" s="264"/>
    </row>
    <row r="49" spans="1:9" ht="15.75">
      <c r="A49" s="233" t="s">
        <v>415</v>
      </c>
      <c r="C49" s="264"/>
      <c r="D49" s="362">
        <f>+'1a. Project Info'!C26</f>
        <v>0</v>
      </c>
      <c r="E49" s="362"/>
    </row>
    <row r="50" spans="1:9" ht="15.75">
      <c r="A50" s="233" t="s">
        <v>416</v>
      </c>
      <c r="C50" s="264"/>
      <c r="D50" s="351">
        <f>+D49/43560</f>
        <v>0</v>
      </c>
      <c r="E50" s="351"/>
      <c r="F50" s="254"/>
    </row>
    <row r="51" spans="1:9" ht="15.75">
      <c r="A51" s="233" t="s">
        <v>417</v>
      </c>
      <c r="C51" s="264"/>
      <c r="D51" s="351" t="str">
        <f>IF(D50=0,"",H26/D50)</f>
        <v/>
      </c>
      <c r="E51" s="351"/>
    </row>
    <row r="52" spans="1:9" ht="15.75">
      <c r="A52" s="233" t="s">
        <v>418</v>
      </c>
      <c r="C52" s="264"/>
      <c r="D52" s="351">
        <f>+'1a. Project Info'!E26</f>
        <v>0</v>
      </c>
      <c r="E52" s="351"/>
    </row>
    <row r="53" spans="1:9" ht="15.75">
      <c r="A53" s="233" t="s">
        <v>419</v>
      </c>
      <c r="C53" s="264"/>
      <c r="D53" s="363">
        <f>+'6. Unit Info'!D82</f>
        <v>0</v>
      </c>
      <c r="E53" s="363"/>
    </row>
    <row r="54" spans="1:9" ht="15.75">
      <c r="A54" s="21"/>
      <c r="C54" s="264"/>
    </row>
    <row r="55" spans="1:9" ht="15.75">
      <c r="A55" s="21" t="s">
        <v>420</v>
      </c>
      <c r="C55" s="264"/>
      <c r="D55" s="360" t="str">
        <f>+IF(D65="","no","yes")</f>
        <v>no</v>
      </c>
      <c r="E55" s="361"/>
    </row>
    <row r="56" spans="1:9" ht="15.75" customHeight="1">
      <c r="A56" s="21" t="s">
        <v>421</v>
      </c>
      <c r="C56" s="264"/>
      <c r="D56" s="347" t="str">
        <f>IF(+'5. Financing'!B37="","",+'5. Financing'!B37)</f>
        <v/>
      </c>
      <c r="E56" s="347"/>
      <c r="F56" s="347"/>
      <c r="G56" s="347"/>
      <c r="H56" s="348">
        <f>+'5. Financing'!E37</f>
        <v>0</v>
      </c>
      <c r="I56" s="348"/>
    </row>
    <row r="57" spans="1:9" ht="15.75" customHeight="1">
      <c r="A57" s="21"/>
      <c r="C57" s="264"/>
      <c r="D57" s="347" t="str">
        <f>IF(+'5. Financing'!B38="","",+'5. Financing'!B38)</f>
        <v/>
      </c>
      <c r="E57" s="347"/>
      <c r="F57" s="347"/>
      <c r="G57" s="347"/>
      <c r="H57" s="348">
        <f>+'5. Financing'!E38</f>
        <v>0</v>
      </c>
      <c r="I57" s="348"/>
    </row>
    <row r="58" spans="1:9" ht="15.75" customHeight="1">
      <c r="A58" s="21"/>
      <c r="C58" s="264"/>
      <c r="D58" s="347" t="str">
        <f>IF(+'5. Financing'!B39="","",+'5. Financing'!B39)</f>
        <v/>
      </c>
      <c r="E58" s="347"/>
      <c r="F58" s="347"/>
      <c r="G58" s="347"/>
      <c r="H58" s="348">
        <f>+'5. Financing'!E39</f>
        <v>0</v>
      </c>
      <c r="I58" s="348"/>
    </row>
    <row r="59" spans="1:9" ht="15.75" customHeight="1">
      <c r="A59" s="21"/>
      <c r="C59" s="264"/>
      <c r="D59" s="347" t="str">
        <f>IF(+'5. Financing'!B40="","",+'5. Financing'!B40)</f>
        <v/>
      </c>
      <c r="E59" s="347"/>
      <c r="F59" s="347"/>
      <c r="G59" s="347"/>
      <c r="H59" s="348">
        <f>+'5. Financing'!E40</f>
        <v>0</v>
      </c>
      <c r="I59" s="348"/>
    </row>
    <row r="60" spans="1:9" ht="15.75" customHeight="1">
      <c r="A60" s="21"/>
      <c r="C60" s="264"/>
      <c r="D60" s="347" t="str">
        <f>IF(+'5. Financing'!B41="","",+'5. Financing'!B41)</f>
        <v/>
      </c>
      <c r="E60" s="347"/>
      <c r="F60" s="347"/>
      <c r="G60" s="347"/>
      <c r="H60" s="348">
        <f>+'5. Financing'!E41</f>
        <v>0</v>
      </c>
      <c r="I60" s="348"/>
    </row>
    <row r="61" spans="1:9" ht="15.75" customHeight="1">
      <c r="A61" s="21"/>
      <c r="C61" s="264"/>
      <c r="D61" s="347" t="str">
        <f>IF(+'5. Financing'!B42="","",+'5. Financing'!B42)</f>
        <v/>
      </c>
      <c r="E61" s="347"/>
      <c r="F61" s="347"/>
      <c r="G61" s="347"/>
      <c r="H61" s="348">
        <f>+'5. Financing'!E42</f>
        <v>0</v>
      </c>
      <c r="I61" s="348"/>
    </row>
    <row r="62" spans="1:9" ht="15.75" customHeight="1">
      <c r="A62" s="21"/>
      <c r="C62" s="264"/>
      <c r="D62" s="347" t="str">
        <f>IF(+'5. Financing'!B43="","",+'5. Financing'!B43)</f>
        <v/>
      </c>
      <c r="E62" s="347"/>
      <c r="F62" s="347"/>
      <c r="G62" s="347"/>
      <c r="H62" s="348">
        <f>+'5. Financing'!E43</f>
        <v>0</v>
      </c>
      <c r="I62" s="348"/>
    </row>
    <row r="63" spans="1:9" ht="15.75" customHeight="1">
      <c r="A63" s="21"/>
      <c r="C63" s="264"/>
      <c r="D63" s="347" t="str">
        <f>IF(+'5. Financing'!B44="","",+'5. Financing'!B44)</f>
        <v/>
      </c>
      <c r="E63" s="347"/>
      <c r="F63" s="347"/>
      <c r="G63" s="347"/>
      <c r="H63" s="348">
        <f>+'5. Financing'!E44</f>
        <v>0</v>
      </c>
      <c r="I63" s="348"/>
    </row>
    <row r="64" spans="1:9" ht="15.75" customHeight="1">
      <c r="A64" s="21"/>
      <c r="C64" s="264"/>
      <c r="D64" s="347" t="str">
        <f>IF(+'5. Financing'!B45="","",+'5. Financing'!B45)</f>
        <v/>
      </c>
      <c r="E64" s="347"/>
      <c r="F64" s="347"/>
      <c r="G64" s="347"/>
      <c r="H64" s="348">
        <f>+'5. Financing'!E45</f>
        <v>0</v>
      </c>
      <c r="I64" s="348"/>
    </row>
    <row r="65" spans="1:9" ht="15.75" customHeight="1">
      <c r="A65" s="21"/>
      <c r="C65" s="264"/>
      <c r="D65" s="347" t="str">
        <f>IF(+'5. Financing'!C48="","",+'5. Financing'!C48)</f>
        <v/>
      </c>
      <c r="E65" s="347"/>
      <c r="F65" s="347"/>
      <c r="G65" s="347"/>
      <c r="H65" s="348">
        <f>+'5. Financing'!E48</f>
        <v>0</v>
      </c>
      <c r="I65" s="348"/>
    </row>
    <row r="66" spans="1:9" ht="15.75" customHeight="1">
      <c r="A66" s="21"/>
      <c r="C66" s="264"/>
      <c r="D66" s="234"/>
      <c r="E66" s="234"/>
      <c r="F66" s="234"/>
      <c r="G66" s="235" t="s">
        <v>422</v>
      </c>
      <c r="H66" s="364">
        <f>SUM(H56:I65)</f>
        <v>0</v>
      </c>
      <c r="I66" s="364"/>
    </row>
    <row r="67" spans="1:9" ht="15.75" customHeight="1">
      <c r="A67" s="21"/>
      <c r="C67" s="264"/>
      <c r="D67" s="234"/>
      <c r="E67" s="234"/>
      <c r="F67" s="234"/>
      <c r="G67" s="235"/>
      <c r="H67" s="236"/>
      <c r="I67" s="236"/>
    </row>
    <row r="68" spans="1:9" ht="15.75">
      <c r="A68" s="21"/>
      <c r="C68" s="264"/>
      <c r="D68" s="59"/>
    </row>
    <row r="69" spans="1:9" ht="15.75">
      <c r="A69" s="21" t="s">
        <v>423</v>
      </c>
      <c r="C69" s="264"/>
      <c r="D69" s="347" t="str">
        <f>IF(+'4. Scope &amp; Schedule'!D34="","",+'4. Scope &amp; Schedule'!D34)</f>
        <v/>
      </c>
      <c r="E69" s="347"/>
      <c r="F69" s="347"/>
      <c r="G69" s="347"/>
      <c r="H69" s="38"/>
    </row>
    <row r="70" spans="1:9" ht="15.75">
      <c r="A70" s="21" t="s">
        <v>424</v>
      </c>
      <c r="C70" s="264"/>
      <c r="D70" s="347" t="str">
        <f>IF('4. Scope &amp; Schedule'!E35="","",'4. Scope &amp; Schedule'!E35)</f>
        <v/>
      </c>
      <c r="E70" s="347"/>
      <c r="F70" s="347"/>
      <c r="G70" s="347"/>
      <c r="H70" s="38"/>
    </row>
    <row r="71" spans="1:9">
      <c r="C71" s="264"/>
      <c r="F71" s="38"/>
      <c r="G71" s="38"/>
      <c r="H71" s="38"/>
    </row>
    <row r="72" spans="1:9">
      <c r="C72" s="264"/>
      <c r="F72" s="38"/>
      <c r="G72" s="38"/>
      <c r="H72" s="38"/>
    </row>
    <row r="73" spans="1:9">
      <c r="C73" s="264"/>
      <c r="F73" s="38"/>
      <c r="G73" s="38"/>
      <c r="H73" s="38"/>
    </row>
  </sheetData>
  <sheetProtection password="CC78" sheet="1"/>
  <mergeCells count="46">
    <mergeCell ref="D70:G70"/>
    <mergeCell ref="H66:I66"/>
    <mergeCell ref="D64:G64"/>
    <mergeCell ref="H64:I64"/>
    <mergeCell ref="D63:G63"/>
    <mergeCell ref="H63:I63"/>
    <mergeCell ref="D65:G65"/>
    <mergeCell ref="H65:I65"/>
    <mergeCell ref="D69:G69"/>
    <mergeCell ref="D53:E53"/>
    <mergeCell ref="D61:G61"/>
    <mergeCell ref="H61:I61"/>
    <mergeCell ref="D62:G62"/>
    <mergeCell ref="H62:I62"/>
    <mergeCell ref="C3:G3"/>
    <mergeCell ref="D43:E43"/>
    <mergeCell ref="D45:E45"/>
    <mergeCell ref="D46:E46"/>
    <mergeCell ref="C18:G18"/>
    <mergeCell ref="C5:G5"/>
    <mergeCell ref="C7:G7"/>
    <mergeCell ref="D35:E35"/>
    <mergeCell ref="D36:E36"/>
    <mergeCell ref="D37:E37"/>
    <mergeCell ref="H56:I56"/>
    <mergeCell ref="D57:G57"/>
    <mergeCell ref="H57:I57"/>
    <mergeCell ref="D31:E31"/>
    <mergeCell ref="D32:E32"/>
    <mergeCell ref="D39:E39"/>
    <mergeCell ref="D41:E41"/>
    <mergeCell ref="D33:E33"/>
    <mergeCell ref="D42:E42"/>
    <mergeCell ref="D52:E52"/>
    <mergeCell ref="D56:G56"/>
    <mergeCell ref="D47:E47"/>
    <mergeCell ref="D55:E55"/>
    <mergeCell ref="D49:E49"/>
    <mergeCell ref="D50:E50"/>
    <mergeCell ref="D51:E51"/>
    <mergeCell ref="D58:G58"/>
    <mergeCell ref="H58:I58"/>
    <mergeCell ref="D59:G59"/>
    <mergeCell ref="H59:I59"/>
    <mergeCell ref="D60:G60"/>
    <mergeCell ref="H60:I60"/>
  </mergeCells>
  <pageMargins left="0.7" right="0.7" top="0.75" bottom="0.75" header="0.3" footer="0.3"/>
  <pageSetup orientation="portrait" r:id="rId1"/>
  <headerFooter>
    <oddHeader>&amp;C&amp;KFF0000Restricted</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C45"/>
  <sheetViews>
    <sheetView zoomScale="115" zoomScaleNormal="115" zoomScaleSheetLayoutView="85" workbookViewId="0">
      <selection activeCell="B6" sqref="B6"/>
    </sheetView>
  </sheetViews>
  <sheetFormatPr defaultColWidth="11.42578125" defaultRowHeight="15"/>
  <cols>
    <col min="1" max="1" width="3.28515625" style="54" customWidth="1"/>
    <col min="2" max="2" width="88.42578125" style="22" customWidth="1"/>
    <col min="3" max="16384" width="11.42578125" style="22"/>
  </cols>
  <sheetData>
    <row r="1" spans="1:3">
      <c r="A1" s="88"/>
      <c r="B1" s="112" t="str">
        <f>IF('1a. Project Info'!$C$19="","",'1a. Project Info'!$C$19)</f>
        <v/>
      </c>
    </row>
    <row r="2" spans="1:3" ht="18">
      <c r="A2" s="111" t="s">
        <v>39</v>
      </c>
      <c r="C2" s="67"/>
    </row>
    <row r="3" spans="1:3" s="179" customFormat="1" ht="18">
      <c r="A3" s="271" t="s">
        <v>40</v>
      </c>
      <c r="B3" s="271"/>
      <c r="C3" s="180"/>
    </row>
    <row r="4" spans="1:3" ht="10.5" customHeight="1">
      <c r="A4" s="88"/>
      <c r="B4" s="259"/>
    </row>
    <row r="5" spans="1:3" s="21" customFormat="1" ht="15.75">
      <c r="A5" s="110" t="s">
        <v>41</v>
      </c>
    </row>
    <row r="6" spans="1:3" s="21" customFormat="1" ht="151.5">
      <c r="A6" s="60"/>
      <c r="B6" s="59" t="s">
        <v>42</v>
      </c>
    </row>
    <row r="7" spans="1:3" ht="15.75">
      <c r="A7" s="60"/>
      <c r="B7" s="173"/>
    </row>
    <row r="8" spans="1:3">
      <c r="A8" s="88"/>
    </row>
    <row r="9" spans="1:3" s="21" customFormat="1" ht="15.75">
      <c r="A9" s="110" t="s">
        <v>43</v>
      </c>
    </row>
    <row r="10" spans="1:3" s="21" customFormat="1" ht="90.75">
      <c r="A10" s="60"/>
      <c r="B10" s="59" t="s">
        <v>44</v>
      </c>
    </row>
    <row r="11" spans="1:3" ht="15.75">
      <c r="A11" s="60"/>
      <c r="B11" s="173"/>
    </row>
    <row r="13" spans="1:3" ht="15.75">
      <c r="A13" s="65" t="s">
        <v>45</v>
      </c>
      <c r="B13" s="263"/>
    </row>
    <row r="14" spans="1:3" ht="15.75">
      <c r="A14" s="60" t="s">
        <v>46</v>
      </c>
      <c r="B14" s="28" t="s">
        <v>47</v>
      </c>
    </row>
    <row r="15" spans="1:3" ht="45">
      <c r="A15" s="55"/>
      <c r="B15" s="59" t="s">
        <v>48</v>
      </c>
    </row>
    <row r="16" spans="1:3">
      <c r="A16" s="88"/>
      <c r="B16" s="173"/>
    </row>
    <row r="17" spans="1:2">
      <c r="A17" s="88"/>
    </row>
    <row r="18" spans="1:2" ht="15.75">
      <c r="A18" s="60" t="s">
        <v>49</v>
      </c>
      <c r="B18" s="28" t="s">
        <v>50</v>
      </c>
    </row>
    <row r="19" spans="1:2">
      <c r="A19" s="88"/>
      <c r="B19" s="173"/>
    </row>
    <row r="20" spans="1:2">
      <c r="A20" s="88"/>
    </row>
    <row r="21" spans="1:2" ht="15.75">
      <c r="A21" s="65" t="s">
        <v>51</v>
      </c>
      <c r="B21" s="21"/>
    </row>
    <row r="22" spans="1:2" ht="31.5">
      <c r="A22" s="60" t="s">
        <v>52</v>
      </c>
      <c r="B22" s="28" t="s">
        <v>53</v>
      </c>
    </row>
    <row r="23" spans="1:2">
      <c r="A23" s="88"/>
      <c r="B23" s="173"/>
    </row>
    <row r="25" spans="1:2" ht="31.5">
      <c r="A25" s="60" t="s">
        <v>49</v>
      </c>
      <c r="B25" s="28" t="s">
        <v>54</v>
      </c>
    </row>
    <row r="26" spans="1:2">
      <c r="A26" s="88"/>
      <c r="B26" s="173"/>
    </row>
    <row r="27" spans="1:2" ht="15.75">
      <c r="A27" s="88"/>
      <c r="B27" s="28"/>
    </row>
    <row r="28" spans="1:2" s="64" customFormat="1" ht="15.75">
      <c r="A28" s="65" t="s">
        <v>55</v>
      </c>
    </row>
    <row r="29" spans="1:2" ht="31.5">
      <c r="A29" s="60" t="s">
        <v>56</v>
      </c>
      <c r="B29" s="28" t="s">
        <v>57</v>
      </c>
    </row>
    <row r="30" spans="1:2" ht="60">
      <c r="A30" s="55"/>
      <c r="B30" s="59" t="s">
        <v>58</v>
      </c>
    </row>
    <row r="31" spans="1:2">
      <c r="A31" s="88"/>
      <c r="B31" s="173"/>
    </row>
    <row r="32" spans="1:2" s="64" customFormat="1" ht="15.75">
      <c r="A32" s="88"/>
    </row>
    <row r="33" spans="1:2" ht="15.75">
      <c r="A33" s="181" t="s">
        <v>49</v>
      </c>
      <c r="B33" s="28" t="s">
        <v>59</v>
      </c>
    </row>
    <row r="34" spans="1:2">
      <c r="A34" s="88"/>
      <c r="B34" s="173"/>
    </row>
    <row r="35" spans="1:2">
      <c r="A35" s="88"/>
    </row>
    <row r="36" spans="1:2" ht="47.25">
      <c r="A36" s="181" t="s">
        <v>60</v>
      </c>
      <c r="B36" s="28" t="s">
        <v>61</v>
      </c>
    </row>
    <row r="37" spans="1:2" ht="15.75">
      <c r="A37" s="181"/>
      <c r="B37" s="59" t="s">
        <v>62</v>
      </c>
    </row>
    <row r="38" spans="1:2">
      <c r="A38" s="88"/>
      <c r="B38" s="173"/>
    </row>
    <row r="40" spans="1:2" ht="15.75">
      <c r="A40" s="181" t="s">
        <v>63</v>
      </c>
      <c r="B40" s="28" t="s">
        <v>64</v>
      </c>
    </row>
    <row r="41" spans="1:2" ht="75">
      <c r="A41" s="181"/>
      <c r="B41" s="59" t="s">
        <v>65</v>
      </c>
    </row>
    <row r="42" spans="1:2">
      <c r="A42" s="88"/>
      <c r="B42" s="173"/>
    </row>
    <row r="43" spans="1:2">
      <c r="A43" s="88"/>
    </row>
    <row r="44" spans="1:2" ht="15.75">
      <c r="A44" s="181" t="s">
        <v>66</v>
      </c>
      <c r="B44" s="28" t="s">
        <v>67</v>
      </c>
    </row>
    <row r="45" spans="1:2">
      <c r="A45" s="88"/>
      <c r="B45" s="173"/>
    </row>
  </sheetData>
  <sheetProtection password="CC78" sheet="1" formatCells="0" formatColumns="0" formatRows="0"/>
  <mergeCells count="1">
    <mergeCell ref="A3:B3"/>
  </mergeCells>
  <pageMargins left="0.7" right="0.7" top="0.75" bottom="0.75" header="0.3" footer="0.3"/>
  <pageSetup orientation="portrait" r:id="rId1"/>
  <headerFooter>
    <oddHeader>&amp;C&amp;KFF0000Restricted</oddHeader>
  </headerFooter>
  <rowBreaks count="1" manualBreakCount="1">
    <brk id="27"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14999847407452621"/>
  </sheetPr>
  <dimension ref="A1:BF451"/>
  <sheetViews>
    <sheetView zoomScale="85" zoomScaleNormal="85" zoomScaleSheetLayoutView="85" zoomScalePageLayoutView="80" workbookViewId="0">
      <selection activeCell="D24" sqref="D24"/>
    </sheetView>
  </sheetViews>
  <sheetFormatPr defaultColWidth="11.42578125" defaultRowHeight="15"/>
  <cols>
    <col min="1" max="1" width="3.42578125" style="30" customWidth="1"/>
    <col min="2" max="2" width="35.140625" style="4" customWidth="1"/>
    <col min="3" max="6" width="37" style="4" customWidth="1"/>
    <col min="7" max="11" width="7.28515625" style="30" customWidth="1"/>
    <col min="12" max="12" width="15.85546875" style="30" customWidth="1"/>
    <col min="13" max="16384" width="11.42578125" style="30"/>
  </cols>
  <sheetData>
    <row r="1" spans="1:10" ht="18">
      <c r="A1" s="83" t="s">
        <v>68</v>
      </c>
      <c r="B1" s="30"/>
      <c r="C1" s="31"/>
      <c r="D1" s="31"/>
      <c r="E1" s="31"/>
      <c r="F1" s="103" t="str">
        <f>IF(+'1a. Project Info'!C19="","",'1a. Project Info'!C19)</f>
        <v/>
      </c>
      <c r="G1" s="31"/>
      <c r="H1" s="31"/>
      <c r="I1" s="31"/>
      <c r="J1" s="31"/>
    </row>
    <row r="2" spans="1:10" ht="18">
      <c r="A2" s="82"/>
      <c r="B2" s="30"/>
      <c r="C2" s="31"/>
      <c r="D2" s="31"/>
      <c r="E2" s="31"/>
      <c r="G2" s="31"/>
      <c r="H2" s="31"/>
      <c r="I2" s="31"/>
      <c r="J2" s="31"/>
    </row>
    <row r="3" spans="1:10" s="22" customFormat="1" ht="18" customHeight="1">
      <c r="A3" s="29"/>
      <c r="B3" s="22" t="s">
        <v>69</v>
      </c>
    </row>
    <row r="4" spans="1:10" s="22" customFormat="1" ht="18" customHeight="1">
      <c r="A4" s="61"/>
      <c r="B4" s="22" t="s">
        <v>70</v>
      </c>
    </row>
    <row r="5" spans="1:10" s="22" customFormat="1" ht="18" customHeight="1">
      <c r="A5" s="61"/>
      <c r="B5" s="22" t="s">
        <v>71</v>
      </c>
    </row>
    <row r="6" spans="1:10" s="22" customFormat="1" ht="18" customHeight="1">
      <c r="A6" s="61"/>
      <c r="B6" s="22" t="s">
        <v>72</v>
      </c>
    </row>
    <row r="7" spans="1:10" s="22" customFormat="1" ht="18" customHeight="1">
      <c r="A7" s="61"/>
      <c r="B7" s="22" t="s">
        <v>73</v>
      </c>
    </row>
    <row r="8" spans="1:10" s="22" customFormat="1" ht="18" customHeight="1">
      <c r="A8" s="29"/>
      <c r="B8" s="22" t="s">
        <v>74</v>
      </c>
    </row>
    <row r="9" spans="1:10" s="22" customFormat="1" ht="18" customHeight="1">
      <c r="A9" s="29"/>
      <c r="B9" s="22" t="s">
        <v>75</v>
      </c>
    </row>
    <row r="10" spans="1:10" s="22" customFormat="1" ht="18" customHeight="1">
      <c r="A10" s="29"/>
      <c r="B10" s="22" t="s">
        <v>76</v>
      </c>
    </row>
    <row r="11" spans="1:10" s="22" customFormat="1" ht="18" customHeight="1">
      <c r="A11" s="29"/>
      <c r="B11" s="22" t="s">
        <v>77</v>
      </c>
    </row>
    <row r="12" spans="1:10" s="22" customFormat="1" ht="18" customHeight="1">
      <c r="A12" s="29"/>
      <c r="B12" s="22" t="s">
        <v>78</v>
      </c>
    </row>
    <row r="13" spans="1:10" s="22" customFormat="1" ht="18" customHeight="1">
      <c r="A13" s="38"/>
    </row>
    <row r="14" spans="1:10" s="22" customFormat="1" ht="18" customHeight="1">
      <c r="A14" s="38"/>
      <c r="B14" s="109" t="s">
        <v>79</v>
      </c>
      <c r="F14" s="85" t="str">
        <f>IF(+'1a. Project Info'!C19="","",'1a. Project Info'!C19)</f>
        <v/>
      </c>
    </row>
    <row r="15" spans="1:10" ht="15.75">
      <c r="C15" s="283" t="s">
        <v>80</v>
      </c>
      <c r="D15" s="283"/>
      <c r="E15" s="283"/>
      <c r="F15" s="283"/>
      <c r="G15" s="53"/>
    </row>
    <row r="16" spans="1:10" ht="15.75">
      <c r="B16" s="51" t="s">
        <v>81</v>
      </c>
      <c r="C16" s="40"/>
      <c r="D16" s="40"/>
      <c r="E16" s="46"/>
      <c r="F16" s="41"/>
      <c r="G16" s="39"/>
    </row>
    <row r="17" spans="2:10" ht="15.75">
      <c r="B17" s="51" t="s">
        <v>82</v>
      </c>
      <c r="C17" s="42"/>
      <c r="D17" s="42"/>
      <c r="E17" s="47"/>
      <c r="F17" s="43"/>
      <c r="G17" s="39"/>
    </row>
    <row r="18" spans="2:10" ht="15.75">
      <c r="B18" s="51" t="s">
        <v>83</v>
      </c>
      <c r="C18" s="44"/>
      <c r="D18" s="44"/>
      <c r="E18" s="48"/>
      <c r="F18" s="45"/>
      <c r="G18" s="39"/>
    </row>
    <row r="19" spans="2:10" ht="15.75">
      <c r="B19" s="51" t="s">
        <v>6</v>
      </c>
      <c r="C19" s="42"/>
      <c r="D19" s="42"/>
      <c r="E19" s="47"/>
      <c r="F19" s="43"/>
      <c r="G19" s="39"/>
    </row>
    <row r="20" spans="2:10" ht="15.75">
      <c r="B20" s="51" t="s">
        <v>84</v>
      </c>
      <c r="C20" s="42"/>
      <c r="D20" s="42"/>
      <c r="E20" s="47"/>
      <c r="F20" s="43"/>
      <c r="G20" s="39"/>
    </row>
    <row r="21" spans="2:10" ht="15.75">
      <c r="B21" s="51" t="s">
        <v>85</v>
      </c>
      <c r="C21" s="42"/>
      <c r="D21" s="42"/>
      <c r="E21" s="47"/>
      <c r="F21" s="43"/>
      <c r="G21" s="39"/>
    </row>
    <row r="22" spans="2:10" ht="15.75">
      <c r="B22" s="51" t="s">
        <v>86</v>
      </c>
      <c r="C22" s="42"/>
      <c r="D22" s="42"/>
      <c r="E22" s="47"/>
      <c r="F22" s="43"/>
      <c r="G22" s="39"/>
    </row>
    <row r="23" spans="2:10" ht="15.75">
      <c r="B23" s="51" t="s">
        <v>87</v>
      </c>
      <c r="C23" s="42"/>
      <c r="D23" s="42"/>
      <c r="E23" s="47"/>
      <c r="F23" s="43"/>
      <c r="G23" s="39"/>
    </row>
    <row r="24" spans="2:10" ht="30.75" customHeight="1">
      <c r="B24" s="49" t="s">
        <v>88</v>
      </c>
      <c r="C24" s="42"/>
      <c r="D24" s="42"/>
      <c r="E24" s="47"/>
      <c r="F24" s="43"/>
      <c r="G24" s="39"/>
      <c r="H24" s="31"/>
      <c r="I24" s="31"/>
      <c r="J24" s="31"/>
    </row>
    <row r="25" spans="2:10" ht="9.75" customHeight="1">
      <c r="B25" s="34"/>
      <c r="C25" s="50"/>
      <c r="D25" s="50"/>
      <c r="E25" s="50"/>
      <c r="F25" s="52"/>
      <c r="G25" s="50"/>
    </row>
    <row r="26" spans="2:10" ht="15.75">
      <c r="B26" s="49" t="s">
        <v>81</v>
      </c>
      <c r="C26" s="40"/>
      <c r="D26" s="40"/>
      <c r="E26" s="46"/>
      <c r="F26" s="41"/>
      <c r="G26" s="39"/>
    </row>
    <row r="27" spans="2:10" ht="15.75">
      <c r="B27" s="51" t="s">
        <v>82</v>
      </c>
      <c r="C27" s="42"/>
      <c r="D27" s="42"/>
      <c r="E27" s="47"/>
      <c r="F27" s="43"/>
      <c r="G27" s="39"/>
    </row>
    <row r="28" spans="2:10" ht="15.75">
      <c r="B28" s="51" t="s">
        <v>83</v>
      </c>
      <c r="C28" s="44"/>
      <c r="D28" s="44"/>
      <c r="E28" s="48"/>
      <c r="F28" s="45"/>
      <c r="G28" s="39"/>
    </row>
    <row r="29" spans="2:10" ht="15.75">
      <c r="B29" s="51" t="s">
        <v>6</v>
      </c>
      <c r="C29" s="42"/>
      <c r="D29" s="42"/>
      <c r="E29" s="47"/>
      <c r="F29" s="43"/>
      <c r="G29" s="39"/>
    </row>
    <row r="30" spans="2:10" ht="15.75">
      <c r="B30" s="51" t="s">
        <v>84</v>
      </c>
      <c r="C30" s="42"/>
      <c r="D30" s="42"/>
      <c r="E30" s="47"/>
      <c r="F30" s="43"/>
      <c r="G30" s="39"/>
    </row>
    <row r="31" spans="2:10" ht="15.75">
      <c r="B31" s="51" t="s">
        <v>85</v>
      </c>
      <c r="C31" s="42"/>
      <c r="D31" s="42"/>
      <c r="E31" s="47"/>
      <c r="F31" s="43"/>
      <c r="G31" s="39"/>
    </row>
    <row r="32" spans="2:10" ht="15.75">
      <c r="B32" s="51" t="s">
        <v>86</v>
      </c>
      <c r="C32" s="42"/>
      <c r="D32" s="42"/>
      <c r="E32" s="47"/>
      <c r="F32" s="43"/>
      <c r="G32" s="39"/>
    </row>
    <row r="33" spans="1:58" ht="15.75">
      <c r="B33" s="51" t="s">
        <v>87</v>
      </c>
      <c r="C33" s="42"/>
      <c r="D33" s="42"/>
      <c r="E33" s="47"/>
      <c r="F33" s="43"/>
      <c r="G33" s="39"/>
    </row>
    <row r="34" spans="1:58" ht="30.75" customHeight="1">
      <c r="B34" s="51" t="s">
        <v>88</v>
      </c>
      <c r="C34" s="42"/>
      <c r="D34" s="42"/>
      <c r="E34" s="47"/>
      <c r="F34" s="43"/>
      <c r="G34" s="39"/>
      <c r="H34" s="31"/>
      <c r="I34" s="31"/>
      <c r="J34" s="31"/>
    </row>
    <row r="35" spans="1:58" s="22" customFormat="1" ht="18" customHeight="1">
      <c r="A35" s="38"/>
    </row>
    <row r="36" spans="1:58" s="1" customFormat="1" ht="18">
      <c r="A36" s="22"/>
      <c r="B36" s="108" t="s">
        <v>89</v>
      </c>
      <c r="C36" s="24"/>
      <c r="D36" s="24"/>
      <c r="E36" s="24"/>
      <c r="F36" s="24"/>
      <c r="G36" s="24"/>
      <c r="H36" s="24"/>
      <c r="I36" s="24"/>
      <c r="J36" s="24"/>
      <c r="K36" s="24"/>
      <c r="L36" s="24"/>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row>
    <row r="37" spans="1:58" s="1" customFormat="1" ht="45" customHeight="1">
      <c r="A37" s="22"/>
      <c r="B37" s="22"/>
      <c r="C37" s="284" t="s">
        <v>90</v>
      </c>
      <c r="D37" s="284"/>
      <c r="E37" s="284"/>
      <c r="F37" s="284"/>
      <c r="G37" s="107"/>
      <c r="H37" s="35"/>
      <c r="I37" s="35"/>
      <c r="J37" s="35"/>
      <c r="K37" s="35"/>
      <c r="L37" s="22"/>
      <c r="M37" s="35"/>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row>
    <row r="38" spans="1:58" s="1" customFormat="1">
      <c r="A38" s="22"/>
      <c r="C38" s="36"/>
      <c r="D38" s="36"/>
      <c r="E38" s="36"/>
      <c r="F38" s="36"/>
      <c r="G38" s="36"/>
      <c r="H38" s="36"/>
      <c r="I38" s="36"/>
      <c r="J38" s="35"/>
      <c r="K38" s="35"/>
      <c r="L38" s="35"/>
      <c r="M38" s="35"/>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row>
    <row r="39" spans="1:58" s="1" customFormat="1">
      <c r="A39" s="22"/>
      <c r="B39" s="24"/>
      <c r="C39" s="24" t="s">
        <v>91</v>
      </c>
      <c r="D39" s="24"/>
      <c r="E39" s="24"/>
      <c r="F39" s="24"/>
      <c r="G39" s="24"/>
      <c r="H39" s="24"/>
      <c r="I39" s="24"/>
      <c r="J39" s="24"/>
      <c r="K39" s="24"/>
      <c r="L39" s="24"/>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row>
    <row r="40" spans="1:58" s="1" customFormat="1" ht="15.75">
      <c r="A40" s="22"/>
      <c r="B40" s="106" t="s">
        <v>15</v>
      </c>
      <c r="C40" s="174"/>
      <c r="D40" s="174"/>
      <c r="E40" s="174"/>
      <c r="F40" s="174"/>
      <c r="G40" s="24"/>
      <c r="H40" s="24"/>
      <c r="I40" s="24"/>
      <c r="J40" s="24"/>
      <c r="K40" s="24"/>
      <c r="L40" s="24"/>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s="1" customFormat="1" ht="15.75">
      <c r="A41" s="22"/>
      <c r="B41" s="106" t="s">
        <v>6</v>
      </c>
      <c r="C41" s="174"/>
      <c r="D41" s="174"/>
      <c r="E41" s="174"/>
      <c r="F41" s="174"/>
      <c r="G41" s="24"/>
      <c r="H41" s="24"/>
      <c r="I41" s="24"/>
      <c r="J41" s="24"/>
      <c r="K41" s="24"/>
      <c r="L41" s="24"/>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row>
    <row r="42" spans="1:58" s="1" customFormat="1" ht="30.75">
      <c r="A42" s="22"/>
      <c r="B42" s="106" t="s">
        <v>92</v>
      </c>
      <c r="C42" s="174"/>
      <c r="D42" s="174"/>
      <c r="E42" s="174"/>
      <c r="F42" s="174"/>
      <c r="G42" s="24"/>
      <c r="H42" s="24"/>
      <c r="I42" s="24"/>
      <c r="J42" s="24"/>
      <c r="K42" s="24"/>
      <c r="L42" s="24"/>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1:58" s="1" customFormat="1" ht="30.75">
      <c r="A43" s="22"/>
      <c r="B43" s="106" t="s">
        <v>93</v>
      </c>
      <c r="C43" s="174"/>
      <c r="D43" s="174"/>
      <c r="E43" s="174"/>
      <c r="F43" s="174"/>
      <c r="G43" s="24"/>
      <c r="H43" s="24"/>
      <c r="I43" s="24"/>
      <c r="J43" s="24"/>
      <c r="K43" s="24"/>
      <c r="L43" s="24"/>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row>
    <row r="44" spans="1:58" s="1" customFormat="1" ht="15.75">
      <c r="A44" s="22"/>
      <c r="B44" s="106" t="s">
        <v>94</v>
      </c>
      <c r="C44" s="174"/>
      <c r="D44" s="174"/>
      <c r="E44" s="174"/>
      <c r="F44" s="174"/>
      <c r="G44" s="24"/>
      <c r="H44" s="24"/>
      <c r="I44" s="24"/>
      <c r="J44" s="24"/>
      <c r="K44" s="24"/>
      <c r="L44" s="24"/>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row>
    <row r="45" spans="1:58" s="1" customFormat="1" ht="30.75">
      <c r="A45" s="22"/>
      <c r="B45" s="106" t="s">
        <v>95</v>
      </c>
      <c r="C45" s="174"/>
      <c r="D45" s="174"/>
      <c r="E45" s="174"/>
      <c r="F45" s="174"/>
      <c r="G45" s="24"/>
      <c r="H45" s="24"/>
      <c r="I45" s="24"/>
      <c r="J45" s="24"/>
      <c r="K45" s="24"/>
      <c r="L45" s="24"/>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row>
    <row r="46" spans="1:58" s="1" customFormat="1" ht="15.75">
      <c r="A46" s="22"/>
      <c r="B46" s="106" t="s">
        <v>96</v>
      </c>
      <c r="C46" s="174"/>
      <c r="D46" s="174"/>
      <c r="E46" s="174"/>
      <c r="F46" s="174"/>
      <c r="G46" s="24"/>
      <c r="H46" s="24"/>
      <c r="I46" s="24"/>
      <c r="J46" s="24"/>
      <c r="K46" s="24"/>
      <c r="L46" s="24"/>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row>
    <row r="47" spans="1:58" s="1" customFormat="1" ht="15.75">
      <c r="A47" s="22"/>
      <c r="B47" s="106" t="s">
        <v>97</v>
      </c>
      <c r="C47" s="174"/>
      <c r="D47" s="174"/>
      <c r="E47" s="174"/>
      <c r="F47" s="174"/>
      <c r="G47" s="24"/>
      <c r="H47" s="24"/>
      <c r="I47" s="24"/>
      <c r="J47" s="24"/>
      <c r="K47" s="24"/>
      <c r="L47" s="24"/>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row>
    <row r="48" spans="1:58" s="1" customFormat="1" ht="15.75">
      <c r="A48" s="22"/>
      <c r="B48" s="106" t="s">
        <v>98</v>
      </c>
      <c r="C48" s="174"/>
      <c r="D48" s="174"/>
      <c r="E48" s="174"/>
      <c r="F48" s="174"/>
      <c r="G48" s="24"/>
      <c r="H48" s="24"/>
      <c r="I48" s="24"/>
      <c r="J48" s="24"/>
      <c r="K48" s="24"/>
      <c r="L48" s="24"/>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row>
    <row r="49" spans="1:58" s="1" customFormat="1" ht="15.75">
      <c r="A49" s="22"/>
      <c r="B49" s="106" t="s">
        <v>99</v>
      </c>
      <c r="C49" s="174"/>
      <c r="D49" s="174"/>
      <c r="E49" s="174"/>
      <c r="F49" s="174"/>
      <c r="G49" s="24"/>
      <c r="H49" s="24"/>
      <c r="I49" s="24"/>
      <c r="J49" s="24"/>
      <c r="K49" s="24"/>
      <c r="L49" s="24"/>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row>
    <row r="50" spans="1:58" s="1" customFormat="1" ht="31.5">
      <c r="A50" s="22"/>
      <c r="B50" s="106" t="s">
        <v>100</v>
      </c>
      <c r="C50" s="174"/>
      <c r="D50" s="174"/>
      <c r="E50" s="174"/>
      <c r="F50" s="174"/>
      <c r="G50" s="24"/>
      <c r="H50" s="24"/>
      <c r="I50" s="24"/>
      <c r="J50" s="24"/>
      <c r="K50" s="24"/>
      <c r="L50" s="24"/>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row>
    <row r="51" spans="1:58" s="1" customFormat="1">
      <c r="A51" s="22"/>
      <c r="B51" s="37"/>
      <c r="C51" s="24"/>
      <c r="D51" s="24"/>
      <c r="E51" s="24"/>
      <c r="F51" s="24"/>
      <c r="G51" s="24"/>
      <c r="H51" s="24"/>
      <c r="I51" s="24"/>
      <c r="J51" s="24"/>
      <c r="K51" s="24"/>
      <c r="L51" s="24"/>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row>
    <row r="52" spans="1:58" s="1" customFormat="1">
      <c r="A52" s="22"/>
      <c r="B52" s="24" t="s">
        <v>101</v>
      </c>
      <c r="C52" s="22"/>
      <c r="D52" s="22"/>
      <c r="E52" s="22"/>
      <c r="F52" s="22"/>
      <c r="G52" s="22"/>
      <c r="H52" s="38"/>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row>
    <row r="53" spans="1:58" s="1" customFormat="1" ht="85.5" customHeight="1">
      <c r="A53" s="22"/>
      <c r="B53" s="285"/>
      <c r="C53" s="285"/>
      <c r="D53" s="285"/>
      <c r="E53" s="285"/>
      <c r="F53" s="285"/>
      <c r="G53" s="22"/>
      <c r="H53" s="38"/>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row>
    <row r="54" spans="1:58" s="1" customFormat="1">
      <c r="A54" s="22"/>
      <c r="B54" s="37"/>
      <c r="C54" s="24"/>
      <c r="D54" s="24"/>
      <c r="E54" s="24"/>
      <c r="F54" s="85"/>
      <c r="G54" s="24"/>
      <c r="H54" s="24"/>
      <c r="I54" s="24"/>
      <c r="J54" s="24"/>
      <c r="K54" s="24"/>
      <c r="L54" s="24"/>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row>
    <row r="55" spans="1:58" s="22" customFormat="1" ht="35.25" customHeight="1">
      <c r="A55" s="38"/>
      <c r="B55" s="84" t="s">
        <v>102</v>
      </c>
      <c r="C55" s="282" t="s">
        <v>103</v>
      </c>
      <c r="D55" s="282"/>
      <c r="E55" s="282"/>
      <c r="F55" s="282"/>
    </row>
    <row r="56" spans="1:58" s="22" customFormat="1" ht="18" customHeight="1">
      <c r="A56" s="38"/>
      <c r="B56" s="51" t="s">
        <v>81</v>
      </c>
      <c r="C56" s="40"/>
      <c r="D56" s="40"/>
      <c r="E56" s="46"/>
      <c r="F56" s="46"/>
    </row>
    <row r="57" spans="1:58" s="22" customFormat="1" ht="18" customHeight="1">
      <c r="A57" s="38"/>
      <c r="B57" s="51" t="s">
        <v>82</v>
      </c>
      <c r="C57" s="42"/>
      <c r="D57" s="42"/>
      <c r="E57" s="47"/>
      <c r="F57" s="47"/>
    </row>
    <row r="58" spans="1:58" s="22" customFormat="1" ht="18" customHeight="1">
      <c r="A58" s="38"/>
      <c r="B58" s="51" t="s">
        <v>104</v>
      </c>
      <c r="C58" s="44"/>
      <c r="D58" s="44"/>
      <c r="E58" s="48"/>
      <c r="F58" s="48"/>
    </row>
    <row r="59" spans="1:58" s="22" customFormat="1" ht="18" customHeight="1">
      <c r="A59" s="38"/>
      <c r="B59" s="51" t="s">
        <v>8</v>
      </c>
      <c r="C59" s="42"/>
      <c r="D59" s="42"/>
      <c r="E59" s="47"/>
      <c r="F59" s="47"/>
    </row>
    <row r="60" spans="1:58" s="22" customFormat="1" ht="18" customHeight="1">
      <c r="A60" s="38"/>
      <c r="B60" s="51" t="s">
        <v>85</v>
      </c>
      <c r="C60" s="42"/>
      <c r="D60" s="42"/>
      <c r="E60" s="47"/>
      <c r="F60" s="47"/>
    </row>
    <row r="61" spans="1:58" s="22" customFormat="1" ht="18" customHeight="1">
      <c r="A61" s="38"/>
      <c r="B61" s="51" t="s">
        <v>15</v>
      </c>
      <c r="C61" s="42"/>
      <c r="D61" s="42"/>
      <c r="E61" s="47"/>
      <c r="F61" s="47"/>
    </row>
    <row r="62" spans="1:58" s="22" customFormat="1" ht="18" customHeight="1">
      <c r="A62" s="38"/>
      <c r="B62" s="51" t="s">
        <v>105</v>
      </c>
      <c r="C62" s="42"/>
      <c r="D62" s="42"/>
      <c r="E62" s="47"/>
      <c r="F62" s="47"/>
    </row>
    <row r="63" spans="1:58" s="22" customFormat="1" ht="18" customHeight="1">
      <c r="A63" s="38"/>
      <c r="B63" s="51" t="s">
        <v>106</v>
      </c>
      <c r="C63" s="42"/>
      <c r="D63" s="42"/>
      <c r="E63" s="47"/>
      <c r="F63" s="47"/>
    </row>
    <row r="64" spans="1:58" s="22" customFormat="1" ht="90.75" customHeight="1">
      <c r="A64" s="38"/>
      <c r="B64" s="66" t="s">
        <v>107</v>
      </c>
      <c r="C64" s="79"/>
      <c r="D64" s="79"/>
      <c r="E64" s="80"/>
      <c r="F64" s="81"/>
    </row>
    <row r="65" spans="1:58" s="1" customFormat="1">
      <c r="A65" s="22"/>
      <c r="B65" s="37"/>
      <c r="C65" s="24"/>
      <c r="D65" s="24"/>
      <c r="E65" s="24"/>
      <c r="F65" s="85" t="str">
        <f>IF(+'1a. Project Info'!C19="","",'1a. Project Info'!C19)</f>
        <v/>
      </c>
      <c r="G65" s="24"/>
      <c r="H65" s="24"/>
      <c r="I65" s="24"/>
      <c r="J65" s="24"/>
      <c r="K65" s="24"/>
      <c r="L65" s="24"/>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row>
    <row r="66" spans="1:58" s="1" customFormat="1" ht="18">
      <c r="A66" s="22"/>
      <c r="B66" s="105" t="s">
        <v>108</v>
      </c>
      <c r="C66" s="24"/>
      <c r="D66" s="24"/>
      <c r="E66" s="24"/>
      <c r="F66" s="24"/>
      <c r="G66" s="24"/>
      <c r="H66" s="24"/>
      <c r="I66" s="24"/>
      <c r="J66" s="24"/>
      <c r="K66" s="24"/>
      <c r="L66" s="24"/>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row>
    <row r="67" spans="1:58" s="1" customFormat="1" ht="60" customHeight="1">
      <c r="A67" s="22"/>
      <c r="B67" s="37"/>
      <c r="C67" s="284" t="s">
        <v>109</v>
      </c>
      <c r="D67" s="284"/>
      <c r="E67" s="284"/>
      <c r="F67" s="284"/>
      <c r="G67" s="24"/>
      <c r="H67" s="24"/>
      <c r="I67" s="24"/>
      <c r="J67" s="24"/>
      <c r="K67" s="24"/>
      <c r="L67" s="24"/>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row>
    <row r="68" spans="1:58" s="1" customFormat="1">
      <c r="A68" s="22"/>
      <c r="B68" s="24"/>
      <c r="C68" s="24" t="s">
        <v>91</v>
      </c>
      <c r="D68" s="24"/>
      <c r="E68" s="24"/>
      <c r="F68" s="24"/>
      <c r="G68" s="24"/>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row>
    <row r="69" spans="1:58" ht="15.75">
      <c r="B69" s="106" t="s">
        <v>15</v>
      </c>
      <c r="C69" s="174"/>
      <c r="D69" s="174"/>
      <c r="E69" s="174"/>
      <c r="F69" s="174"/>
      <c r="G69" s="32"/>
    </row>
    <row r="70" spans="1:58" ht="15.75">
      <c r="B70" s="106" t="s">
        <v>6</v>
      </c>
      <c r="C70" s="174"/>
      <c r="D70" s="174"/>
      <c r="E70" s="174"/>
      <c r="F70" s="174"/>
      <c r="G70" s="32"/>
      <c r="H70" s="32"/>
      <c r="I70" s="32"/>
      <c r="J70" s="32"/>
      <c r="K70" s="32"/>
    </row>
    <row r="71" spans="1:58" ht="15.75">
      <c r="B71" s="106" t="s">
        <v>110</v>
      </c>
      <c r="C71" s="174"/>
      <c r="D71" s="174"/>
      <c r="E71" s="174"/>
      <c r="F71" s="174"/>
      <c r="G71" s="32"/>
      <c r="H71" s="32"/>
      <c r="I71" s="32"/>
      <c r="J71" s="32"/>
      <c r="K71" s="32"/>
    </row>
    <row r="72" spans="1:58" ht="15.75">
      <c r="B72" s="106" t="s">
        <v>96</v>
      </c>
      <c r="C72" s="174"/>
      <c r="D72" s="174"/>
      <c r="E72" s="174"/>
      <c r="F72" s="174"/>
    </row>
    <row r="73" spans="1:58" ht="15.75">
      <c r="B73" s="106" t="s">
        <v>97</v>
      </c>
      <c r="C73" s="174"/>
      <c r="D73" s="174"/>
      <c r="E73" s="174"/>
      <c r="F73" s="174"/>
    </row>
    <row r="74" spans="1:58" ht="15.75">
      <c r="B74" s="106" t="s">
        <v>98</v>
      </c>
      <c r="C74" s="174"/>
      <c r="D74" s="174"/>
      <c r="E74" s="174"/>
      <c r="F74" s="174"/>
    </row>
    <row r="75" spans="1:58" ht="30.75">
      <c r="B75" s="106" t="s">
        <v>111</v>
      </c>
      <c r="C75" s="174"/>
      <c r="D75" s="174"/>
      <c r="E75" s="174"/>
      <c r="F75" s="174"/>
    </row>
    <row r="76" spans="1:58" ht="15.75">
      <c r="B76" s="106" t="s">
        <v>112</v>
      </c>
      <c r="C76" s="174"/>
      <c r="D76" s="174"/>
      <c r="E76" s="174"/>
      <c r="F76" s="174"/>
    </row>
    <row r="77" spans="1:58" ht="15.75">
      <c r="B77" s="106" t="s">
        <v>113</v>
      </c>
      <c r="C77" s="174"/>
      <c r="D77" s="174"/>
      <c r="E77" s="174"/>
      <c r="F77" s="174"/>
    </row>
    <row r="78" spans="1:58" ht="31.5">
      <c r="B78" s="106" t="s">
        <v>114</v>
      </c>
      <c r="C78" s="174"/>
      <c r="D78" s="174"/>
      <c r="E78" s="174"/>
      <c r="F78" s="174"/>
    </row>
    <row r="79" spans="1:58" s="1" customFormat="1">
      <c r="A79" s="22"/>
      <c r="B79" s="24"/>
      <c r="C79" s="24"/>
      <c r="D79" s="24"/>
      <c r="E79" s="24"/>
      <c r="F79" s="24"/>
      <c r="G79" s="24"/>
      <c r="H79" s="24"/>
      <c r="I79" s="24"/>
      <c r="J79" s="24"/>
      <c r="K79" s="24"/>
      <c r="L79" s="24"/>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row>
    <row r="80" spans="1:58" s="1" customFormat="1" ht="18">
      <c r="B80" s="105" t="s">
        <v>115</v>
      </c>
      <c r="C80" s="32"/>
      <c r="D80" s="32"/>
      <c r="E80" s="32"/>
      <c r="F80" s="32"/>
      <c r="G80" s="32"/>
      <c r="H80" s="32"/>
      <c r="I80" s="32"/>
      <c r="J80" s="32"/>
      <c r="K80" s="32"/>
      <c r="L80" s="39"/>
      <c r="M80" s="38"/>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row>
    <row r="81" spans="2:13" ht="15" customHeight="1">
      <c r="B81" s="281" t="s">
        <v>116</v>
      </c>
      <c r="C81" s="281"/>
      <c r="D81" s="281"/>
      <c r="E81" s="281"/>
      <c r="F81" s="281"/>
      <c r="G81" s="32"/>
      <c r="H81" s="32"/>
      <c r="I81" s="32"/>
      <c r="J81" s="32"/>
      <c r="K81" s="32"/>
      <c r="L81" s="34"/>
      <c r="M81" s="34"/>
    </row>
    <row r="82" spans="2:13">
      <c r="B82" s="281"/>
      <c r="C82" s="281"/>
      <c r="D82" s="281"/>
      <c r="E82" s="281"/>
      <c r="F82" s="281"/>
    </row>
    <row r="83" spans="2:13">
      <c r="B83" s="281"/>
      <c r="C83" s="281"/>
      <c r="D83" s="281"/>
      <c r="E83" s="281"/>
      <c r="F83" s="281"/>
    </row>
    <row r="84" spans="2:13">
      <c r="B84" s="282"/>
      <c r="C84" s="282"/>
      <c r="D84" s="282"/>
      <c r="E84" s="282"/>
      <c r="F84" s="282"/>
    </row>
    <row r="85" spans="2:13">
      <c r="B85" s="272"/>
      <c r="C85" s="273"/>
      <c r="D85" s="273"/>
      <c r="E85" s="273"/>
      <c r="F85" s="274"/>
    </row>
    <row r="86" spans="2:13">
      <c r="B86" s="275"/>
      <c r="C86" s="276"/>
      <c r="D86" s="276"/>
      <c r="E86" s="276"/>
      <c r="F86" s="277"/>
    </row>
    <row r="87" spans="2:13">
      <c r="B87" s="275"/>
      <c r="C87" s="276"/>
      <c r="D87" s="276"/>
      <c r="E87" s="276"/>
      <c r="F87" s="277"/>
    </row>
    <row r="88" spans="2:13">
      <c r="B88" s="275"/>
      <c r="C88" s="276"/>
      <c r="D88" s="276"/>
      <c r="E88" s="276"/>
      <c r="F88" s="277"/>
    </row>
    <row r="89" spans="2:13">
      <c r="B89" s="275"/>
      <c r="C89" s="276"/>
      <c r="D89" s="276"/>
      <c r="E89" s="276"/>
      <c r="F89" s="277"/>
    </row>
    <row r="90" spans="2:13">
      <c r="B90" s="275"/>
      <c r="C90" s="276"/>
      <c r="D90" s="276"/>
      <c r="E90" s="276"/>
      <c r="F90" s="277"/>
    </row>
    <row r="91" spans="2:13">
      <c r="B91" s="278"/>
      <c r="C91" s="279"/>
      <c r="D91" s="279"/>
      <c r="E91" s="279"/>
      <c r="F91" s="280"/>
    </row>
    <row r="92" spans="2:13">
      <c r="B92" s="30"/>
      <c r="C92" s="30"/>
      <c r="D92" s="30"/>
      <c r="E92" s="30"/>
      <c r="F92" s="30"/>
    </row>
    <row r="93" spans="2:13">
      <c r="B93" s="30"/>
      <c r="C93" s="30"/>
      <c r="D93" s="30"/>
      <c r="E93" s="30"/>
      <c r="F93" s="30"/>
    </row>
    <row r="94" spans="2:13">
      <c r="B94" s="30"/>
      <c r="C94" s="30"/>
      <c r="D94" s="30"/>
      <c r="E94" s="30"/>
      <c r="F94" s="30"/>
    </row>
    <row r="95" spans="2:13">
      <c r="B95" s="30"/>
      <c r="C95" s="30"/>
      <c r="D95" s="30"/>
      <c r="E95" s="30"/>
      <c r="F95" s="30"/>
    </row>
    <row r="96" spans="2:13">
      <c r="B96" s="30"/>
      <c r="C96" s="30"/>
      <c r="D96" s="30"/>
      <c r="E96" s="30"/>
      <c r="F96" s="30"/>
    </row>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sheetData>
  <sheetProtection password="CC78" sheet="1" formatCells="0" formatColumns="0" formatRows="0"/>
  <mergeCells count="7">
    <mergeCell ref="B85:F91"/>
    <mergeCell ref="B81:F84"/>
    <mergeCell ref="C15:F15"/>
    <mergeCell ref="C37:F37"/>
    <mergeCell ref="C55:F55"/>
    <mergeCell ref="B53:F53"/>
    <mergeCell ref="C67:F67"/>
  </mergeCells>
  <printOptions horizontalCentered="1"/>
  <pageMargins left="0.7" right="0.7" top="0.75" bottom="0.75" header="0.3" footer="0.3"/>
  <pageSetup scale="66" fitToHeight="0" orientation="landscape" r:id="rId1"/>
  <headerFooter>
    <oddHeader>&amp;C&amp;KFF0000Restricted</oddHeader>
  </headerFooter>
  <rowBreaks count="2" manualBreakCount="2">
    <brk id="35" max="5" man="1"/>
    <brk id="54"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8</xdr:row>
                    <xdr:rowOff>0</xdr:rowOff>
                  </from>
                  <to>
                    <xdr:col>1</xdr:col>
                    <xdr:colOff>9525</xdr:colOff>
                    <xdr:row>8</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0</xdr:colOff>
                    <xdr:row>9</xdr:row>
                    <xdr:rowOff>0</xdr:rowOff>
                  </from>
                  <to>
                    <xdr:col>1</xdr:col>
                    <xdr:colOff>9525</xdr:colOff>
                    <xdr:row>9</xdr:row>
                    <xdr:rowOff>219075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0</xdr:colOff>
                    <xdr:row>10</xdr:row>
                    <xdr:rowOff>0</xdr:rowOff>
                  </from>
                  <to>
                    <xdr:col>1</xdr:col>
                    <xdr:colOff>9525</xdr:colOff>
                    <xdr:row>10</xdr:row>
                    <xdr:rowOff>219075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0</xdr:colOff>
                    <xdr:row>3</xdr:row>
                    <xdr:rowOff>0</xdr:rowOff>
                  </from>
                  <to>
                    <xdr:col>1</xdr:col>
                    <xdr:colOff>9525</xdr:colOff>
                    <xdr:row>3</xdr:row>
                    <xdr:rowOff>219075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0</xdr:colOff>
                    <xdr:row>2</xdr:row>
                    <xdr:rowOff>0</xdr:rowOff>
                  </from>
                  <to>
                    <xdr:col>1</xdr:col>
                    <xdr:colOff>9525</xdr:colOff>
                    <xdr:row>2</xdr:row>
                    <xdr:rowOff>219075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0</xdr:colOff>
                    <xdr:row>7</xdr:row>
                    <xdr:rowOff>0</xdr:rowOff>
                  </from>
                  <to>
                    <xdr:col>1</xdr:col>
                    <xdr:colOff>9525</xdr:colOff>
                    <xdr:row>7</xdr:row>
                    <xdr:rowOff>219075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0</xdr:colOff>
                    <xdr:row>11</xdr:row>
                    <xdr:rowOff>0</xdr:rowOff>
                  </from>
                  <to>
                    <xdr:col>1</xdr:col>
                    <xdr:colOff>9525</xdr:colOff>
                    <xdr:row>11</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0</xdr:colOff>
                    <xdr:row>11</xdr:row>
                    <xdr:rowOff>0</xdr:rowOff>
                  </from>
                  <to>
                    <xdr:col>1</xdr:col>
                    <xdr:colOff>9525</xdr:colOff>
                    <xdr:row>11</xdr:row>
                    <xdr:rowOff>219075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0</xdr:colOff>
                    <xdr:row>4</xdr:row>
                    <xdr:rowOff>0</xdr:rowOff>
                  </from>
                  <to>
                    <xdr:col>1</xdr:col>
                    <xdr:colOff>9525</xdr:colOff>
                    <xdr:row>4</xdr:row>
                    <xdr:rowOff>219075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0</xdr:colOff>
                    <xdr:row>6</xdr:row>
                    <xdr:rowOff>0</xdr:rowOff>
                  </from>
                  <to>
                    <xdr:col>1</xdr:col>
                    <xdr:colOff>9525</xdr:colOff>
                    <xdr:row>6</xdr:row>
                    <xdr:rowOff>219075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0</xdr:colOff>
                    <xdr:row>5</xdr:row>
                    <xdr:rowOff>0</xdr:rowOff>
                  </from>
                  <to>
                    <xdr:col>1</xdr:col>
                    <xdr:colOff>9525</xdr:colOff>
                    <xdr:row>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C9"/>
  <sheetViews>
    <sheetView zoomScale="115" zoomScaleNormal="115" workbookViewId="0">
      <selection activeCell="B4" sqref="B4:C4"/>
    </sheetView>
  </sheetViews>
  <sheetFormatPr defaultColWidth="11.42578125" defaultRowHeight="15"/>
  <cols>
    <col min="1" max="1" width="3.28515625" style="30" customWidth="1"/>
    <col min="2" max="2" width="75.5703125" style="30" customWidth="1"/>
    <col min="3" max="16384" width="11.42578125" style="30"/>
  </cols>
  <sheetData>
    <row r="1" spans="1:3" ht="18">
      <c r="A1" s="83" t="s">
        <v>117</v>
      </c>
      <c r="B1" s="175"/>
      <c r="C1" s="176" t="str">
        <f>IF(+'1a. Project Info'!C19="","",'1a. Project Info'!C19)</f>
        <v/>
      </c>
    </row>
    <row r="2" spans="1:3" ht="18">
      <c r="A2" s="83"/>
      <c r="B2" s="175"/>
    </row>
    <row r="3" spans="1:3">
      <c r="A3" s="177"/>
      <c r="B3" s="286" t="s">
        <v>118</v>
      </c>
      <c r="C3" s="287"/>
    </row>
    <row r="4" spans="1:3" ht="30" customHeight="1">
      <c r="A4" s="177"/>
      <c r="B4" s="286" t="s">
        <v>119</v>
      </c>
      <c r="C4" s="287"/>
    </row>
    <row r="5" spans="1:3">
      <c r="A5" s="177"/>
      <c r="B5" s="286" t="s">
        <v>120</v>
      </c>
      <c r="C5" s="287"/>
    </row>
    <row r="6" spans="1:3" ht="15.75">
      <c r="A6" s="178"/>
      <c r="B6" s="286" t="s">
        <v>121</v>
      </c>
      <c r="C6" s="287"/>
    </row>
    <row r="7" spans="1:3">
      <c r="A7" s="177"/>
      <c r="B7" s="286" t="s">
        <v>122</v>
      </c>
      <c r="C7" s="287"/>
    </row>
    <row r="8" spans="1:3">
      <c r="A8" s="177"/>
      <c r="B8" s="286" t="s">
        <v>123</v>
      </c>
      <c r="C8" s="287"/>
    </row>
    <row r="9" spans="1:3" ht="48" customHeight="1">
      <c r="A9" s="177"/>
      <c r="B9" s="286" t="s">
        <v>124</v>
      </c>
      <c r="C9" s="287"/>
    </row>
  </sheetData>
  <sheetProtection password="CC78" sheet="1" formatCells="0" formatColumns="0" formatRows="0"/>
  <mergeCells count="7">
    <mergeCell ref="B9:C9"/>
    <mergeCell ref="B4:C4"/>
    <mergeCell ref="B3:C3"/>
    <mergeCell ref="B5:C5"/>
    <mergeCell ref="B6:C6"/>
    <mergeCell ref="B7:C7"/>
    <mergeCell ref="B8:C8"/>
  </mergeCells>
  <pageMargins left="0.7" right="0.7" top="0.75" bottom="0.75" header="0.3" footer="0.3"/>
  <pageSetup orientation="portrait" r:id="rId1"/>
  <headerFooter>
    <oddHeader>&amp;C&amp;KFF0000Restricted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0</xdr:colOff>
                    <xdr:row>2</xdr:row>
                    <xdr:rowOff>0</xdr:rowOff>
                  </from>
                  <to>
                    <xdr:col>1</xdr:col>
                    <xdr:colOff>9525</xdr:colOff>
                    <xdr:row>3</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0</xdr:colOff>
                    <xdr:row>3</xdr:row>
                    <xdr:rowOff>371475</xdr:rowOff>
                  </from>
                  <to>
                    <xdr:col>1</xdr:col>
                    <xdr:colOff>9525</xdr:colOff>
                    <xdr:row>5</xdr:row>
                    <xdr:rowOff>28575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0</xdr:colOff>
                    <xdr:row>6</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0</xdr:col>
                    <xdr:colOff>0</xdr:colOff>
                    <xdr:row>6</xdr:row>
                    <xdr:rowOff>171450</xdr:rowOff>
                  </from>
                  <to>
                    <xdr:col>1</xdr:col>
                    <xdr:colOff>9525</xdr:colOff>
                    <xdr:row>8</xdr:row>
                    <xdr:rowOff>9525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0</xdr:col>
                    <xdr:colOff>0</xdr:colOff>
                    <xdr:row>7</xdr:row>
                    <xdr:rowOff>171450</xdr:rowOff>
                  </from>
                  <to>
                    <xdr:col>1</xdr:col>
                    <xdr:colOff>9525</xdr:colOff>
                    <xdr:row>8</xdr:row>
                    <xdr:rowOff>200025</xdr:rowOff>
                  </to>
                </anchor>
              </controlPr>
            </control>
          </mc:Choice>
        </mc:AlternateContent>
        <mc:AlternateContent xmlns:mc="http://schemas.openxmlformats.org/markup-compatibility/2006">
          <mc:Choice Requires="x14">
            <control shapeId="7183" r:id="rId9" name="Check Box 15">
              <controlPr defaultSize="0" autoFill="0" autoLine="0" autoPict="0">
                <anchor moveWithCells="1">
                  <from>
                    <xdr:col>0</xdr:col>
                    <xdr:colOff>0</xdr:colOff>
                    <xdr:row>7</xdr:row>
                    <xdr:rowOff>171450</xdr:rowOff>
                  </from>
                  <to>
                    <xdr:col>1</xdr:col>
                    <xdr:colOff>9525</xdr:colOff>
                    <xdr:row>8</xdr:row>
                    <xdr:rowOff>200025</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0</xdr:col>
                    <xdr:colOff>0</xdr:colOff>
                    <xdr:row>4</xdr:row>
                    <xdr:rowOff>180975</xdr:rowOff>
                  </from>
                  <to>
                    <xdr:col>1</xdr:col>
                    <xdr:colOff>9525</xdr:colOff>
                    <xdr:row>6</xdr:row>
                    <xdr:rowOff>9525</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0</xdr:col>
                    <xdr:colOff>0</xdr:colOff>
                    <xdr:row>2</xdr:row>
                    <xdr:rowOff>180975</xdr:rowOff>
                  </from>
                  <to>
                    <xdr:col>1</xdr:col>
                    <xdr:colOff>9525</xdr:colOff>
                    <xdr:row>3</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79998168889431442"/>
  </sheetPr>
  <dimension ref="A1:AI531"/>
  <sheetViews>
    <sheetView zoomScaleNormal="100" zoomScaleSheetLayoutView="115" zoomScalePageLayoutView="115" workbookViewId="0">
      <selection activeCell="B13" sqref="B13:E13"/>
    </sheetView>
  </sheetViews>
  <sheetFormatPr defaultColWidth="11.42578125" defaultRowHeight="15"/>
  <cols>
    <col min="1" max="1" width="3.28515625" style="1" customWidth="1"/>
    <col min="2" max="2" width="29.7109375" style="1" customWidth="1"/>
    <col min="3" max="3" width="27.85546875" style="1" customWidth="1"/>
    <col min="4" max="4" width="15.28515625" style="1" customWidth="1"/>
    <col min="5" max="5" width="16.28515625" style="1" customWidth="1"/>
    <col min="6" max="35" width="11.42578125" style="22" customWidth="1"/>
    <col min="36" max="16384" width="11.42578125" style="1"/>
  </cols>
  <sheetData>
    <row r="1" spans="1:5" s="22" customFormat="1" ht="18">
      <c r="A1" s="87" t="s">
        <v>125</v>
      </c>
      <c r="D1" s="299" t="str">
        <f>IF('1a. Project Info'!$C$19="","",'1a. Project Info'!$C$19)</f>
        <v/>
      </c>
      <c r="E1" s="299"/>
    </row>
    <row r="2" spans="1:5" s="22" customFormat="1" ht="12.75" customHeight="1">
      <c r="A2" s="38"/>
    </row>
    <row r="3" spans="1:5" s="22" customFormat="1">
      <c r="A3" s="29"/>
      <c r="B3" s="22" t="s">
        <v>126</v>
      </c>
    </row>
    <row r="4" spans="1:5" s="22" customFormat="1" ht="64.5" customHeight="1">
      <c r="A4" s="177"/>
      <c r="B4" s="300" t="s">
        <v>127</v>
      </c>
      <c r="C4" s="281"/>
      <c r="D4" s="281"/>
      <c r="E4" s="281"/>
    </row>
    <row r="5" spans="1:5" s="22" customFormat="1">
      <c r="A5" s="177"/>
      <c r="B5" s="182" t="s">
        <v>128</v>
      </c>
      <c r="C5" s="253"/>
      <c r="D5" s="253"/>
      <c r="E5" s="253"/>
    </row>
    <row r="6" spans="1:5" s="22" customFormat="1">
      <c r="A6" s="177"/>
      <c r="B6" s="182" t="s">
        <v>129</v>
      </c>
      <c r="C6" s="253"/>
      <c r="D6" s="253"/>
      <c r="E6" s="253"/>
    </row>
    <row r="7" spans="1:5" s="22" customFormat="1">
      <c r="A7" s="177"/>
      <c r="B7" s="22" t="s">
        <v>130</v>
      </c>
    </row>
    <row r="8" spans="1:5" s="22" customFormat="1">
      <c r="A8" s="177"/>
      <c r="B8" s="22" t="s">
        <v>131</v>
      </c>
    </row>
    <row r="9" spans="1:5" s="22" customFormat="1">
      <c r="A9" s="177"/>
      <c r="B9" s="22" t="s">
        <v>132</v>
      </c>
    </row>
    <row r="10" spans="1:5" ht="12.75" customHeight="1">
      <c r="A10" s="22"/>
      <c r="B10" s="22"/>
      <c r="C10" s="22"/>
      <c r="D10" s="22"/>
      <c r="E10" s="22"/>
    </row>
    <row r="11" spans="1:5" ht="15.75">
      <c r="A11" s="21" t="s">
        <v>133</v>
      </c>
      <c r="B11" s="22"/>
      <c r="C11" s="22"/>
      <c r="D11" s="22"/>
      <c r="E11" s="22"/>
    </row>
    <row r="12" spans="1:5" s="22" customFormat="1" ht="32.1" customHeight="1">
      <c r="A12" s="29"/>
      <c r="B12" s="305" t="s">
        <v>134</v>
      </c>
      <c r="C12" s="306"/>
      <c r="D12" s="306"/>
      <c r="E12" s="306"/>
    </row>
    <row r="13" spans="1:5" s="22" customFormat="1" ht="48.95" customHeight="1">
      <c r="A13" s="29"/>
      <c r="B13" s="305" t="s">
        <v>135</v>
      </c>
      <c r="C13" s="306"/>
      <c r="D13" s="306"/>
      <c r="E13" s="306"/>
    </row>
    <row r="14" spans="1:5" ht="12.75" customHeight="1">
      <c r="A14" s="22"/>
      <c r="B14" s="22"/>
      <c r="C14" s="22"/>
      <c r="D14" s="22"/>
      <c r="E14" s="22"/>
    </row>
    <row r="15" spans="1:5" ht="15.75">
      <c r="A15" s="21" t="s">
        <v>136</v>
      </c>
      <c r="B15" s="38"/>
      <c r="C15" s="38"/>
      <c r="D15" s="38"/>
      <c r="E15" s="38"/>
    </row>
    <row r="16" spans="1:5" ht="15.75" customHeight="1">
      <c r="A16" s="304" t="s">
        <v>137</v>
      </c>
      <c r="B16" s="304"/>
      <c r="C16" s="304"/>
      <c r="D16" s="304"/>
      <c r="E16" s="304"/>
    </row>
    <row r="17" spans="1:5" ht="15.75">
      <c r="A17" s="301"/>
      <c r="B17" s="302"/>
      <c r="C17" s="303"/>
      <c r="D17" s="3" t="s">
        <v>138</v>
      </c>
      <c r="E17" s="3" t="s">
        <v>139</v>
      </c>
    </row>
    <row r="18" spans="1:5" ht="15.75" customHeight="1">
      <c r="A18" s="288" t="s">
        <v>140</v>
      </c>
      <c r="B18" s="289"/>
      <c r="C18" s="290"/>
      <c r="D18" s="7"/>
      <c r="E18" s="7"/>
    </row>
    <row r="19" spans="1:5" ht="15.75" customHeight="1">
      <c r="A19" s="291" t="s">
        <v>141</v>
      </c>
      <c r="B19" s="292"/>
      <c r="C19" s="293"/>
      <c r="D19" s="7"/>
      <c r="E19" s="7"/>
    </row>
    <row r="20" spans="1:5" ht="15.75" customHeight="1">
      <c r="A20" s="288" t="s">
        <v>142</v>
      </c>
      <c r="B20" s="289"/>
      <c r="C20" s="290"/>
      <c r="D20" s="7"/>
      <c r="E20" s="7"/>
    </row>
    <row r="21" spans="1:5" ht="15.75" customHeight="1">
      <c r="A21" s="297" t="s">
        <v>143</v>
      </c>
      <c r="B21" s="298"/>
      <c r="C21" s="249" t="s">
        <v>144</v>
      </c>
      <c r="D21" s="3" t="s">
        <v>138</v>
      </c>
      <c r="E21" s="3" t="s">
        <v>139</v>
      </c>
    </row>
    <row r="22" spans="1:5" ht="15.75" customHeight="1">
      <c r="A22" s="297"/>
      <c r="B22" s="298"/>
      <c r="C22" s="6"/>
      <c r="D22" s="7"/>
      <c r="E22" s="7"/>
    </row>
    <row r="23" spans="1:5" ht="15.75" customHeight="1">
      <c r="A23" s="297"/>
      <c r="B23" s="298"/>
      <c r="C23" s="6"/>
      <c r="D23" s="7"/>
      <c r="E23" s="7"/>
    </row>
    <row r="24" spans="1:5" ht="15.75" customHeight="1">
      <c r="A24" s="297"/>
      <c r="B24" s="298"/>
      <c r="C24" s="6"/>
      <c r="D24" s="7"/>
      <c r="E24" s="7"/>
    </row>
    <row r="25" spans="1:5" ht="15.75" customHeight="1">
      <c r="A25" s="297"/>
      <c r="B25" s="298"/>
      <c r="C25" s="6"/>
      <c r="D25" s="7"/>
      <c r="E25" s="7"/>
    </row>
    <row r="26" spans="1:5">
      <c r="A26" s="297"/>
      <c r="B26" s="298"/>
      <c r="C26" s="6"/>
      <c r="D26" s="7"/>
      <c r="E26" s="7"/>
    </row>
    <row r="27" spans="1:5">
      <c r="A27" s="297"/>
      <c r="B27" s="298"/>
      <c r="C27" s="6"/>
      <c r="D27" s="7"/>
      <c r="E27" s="7"/>
    </row>
    <row r="28" spans="1:5">
      <c r="A28" s="297"/>
      <c r="B28" s="298"/>
      <c r="C28" s="6"/>
      <c r="D28" s="7"/>
      <c r="E28" s="7"/>
    </row>
    <row r="29" spans="1:5">
      <c r="A29" s="297"/>
      <c r="B29" s="298"/>
      <c r="C29" s="6"/>
      <c r="D29" s="7"/>
      <c r="E29" s="7"/>
    </row>
    <row r="30" spans="1:5">
      <c r="A30" s="297"/>
      <c r="B30" s="298"/>
      <c r="C30" s="93"/>
      <c r="D30" s="7"/>
      <c r="E30" s="7"/>
    </row>
    <row r="31" spans="1:5" ht="15.75" customHeight="1">
      <c r="A31" s="288" t="s">
        <v>145</v>
      </c>
      <c r="B31" s="289"/>
      <c r="C31" s="290"/>
      <c r="D31" s="7"/>
      <c r="E31" s="7"/>
    </row>
    <row r="32" spans="1:5" ht="15.75" customHeight="1">
      <c r="A32" s="291" t="s">
        <v>146</v>
      </c>
      <c r="B32" s="292"/>
      <c r="C32" s="293"/>
      <c r="D32" s="7"/>
      <c r="E32" s="7"/>
    </row>
    <row r="33" spans="1:5" ht="15.75">
      <c r="A33" s="288" t="s">
        <v>147</v>
      </c>
      <c r="B33" s="289"/>
      <c r="C33" s="290"/>
      <c r="D33" s="7"/>
      <c r="E33" s="7"/>
    </row>
    <row r="34" spans="1:5" ht="15.75">
      <c r="A34" s="288" t="s">
        <v>148</v>
      </c>
      <c r="B34" s="289"/>
      <c r="C34" s="290"/>
      <c r="D34" s="7"/>
      <c r="E34" s="7"/>
    </row>
    <row r="35" spans="1:5" ht="15.75" customHeight="1">
      <c r="A35" s="294" t="s">
        <v>149</v>
      </c>
      <c r="B35" s="295"/>
      <c r="C35" s="296"/>
      <c r="D35" s="7"/>
      <c r="E35" s="7"/>
    </row>
    <row r="36" spans="1:5" ht="10.5" customHeight="1">
      <c r="A36" s="22"/>
      <c r="B36" s="22"/>
      <c r="C36" s="22"/>
      <c r="D36" s="22"/>
      <c r="E36" s="22"/>
    </row>
    <row r="37" spans="1:5" ht="15.75">
      <c r="A37" s="21"/>
      <c r="B37" s="22"/>
      <c r="C37" s="22"/>
      <c r="D37" s="22"/>
      <c r="E37" s="22"/>
    </row>
    <row r="38" spans="1:5" ht="32.1" customHeight="1">
      <c r="A38" s="21"/>
      <c r="B38" s="22"/>
      <c r="C38" s="22"/>
      <c r="D38" s="22"/>
      <c r="E38" s="22"/>
    </row>
    <row r="39" spans="1:5" ht="15.75">
      <c r="A39" s="22"/>
      <c r="B39" s="22"/>
      <c r="C39" s="92"/>
      <c r="D39" s="22"/>
      <c r="E39" s="22"/>
    </row>
    <row r="40" spans="1:5" s="22" customFormat="1"/>
    <row r="41" spans="1:5" s="22" customFormat="1"/>
    <row r="42" spans="1:5" s="22" customFormat="1"/>
    <row r="43" spans="1:5" s="22" customFormat="1" ht="15.75">
      <c r="C43" s="92"/>
    </row>
    <row r="44" spans="1:5" s="22" customFormat="1" ht="15.75">
      <c r="C44" s="92"/>
    </row>
    <row r="45" spans="1:5">
      <c r="A45" s="22"/>
      <c r="B45" s="22"/>
      <c r="C45" s="94"/>
      <c r="D45" s="22"/>
      <c r="E45" s="22"/>
    </row>
    <row r="46" spans="1:5">
      <c r="A46" s="22"/>
      <c r="B46" s="22"/>
      <c r="C46" s="22"/>
      <c r="D46" s="22"/>
      <c r="E46" s="22"/>
    </row>
    <row r="47" spans="1:5">
      <c r="A47" s="22"/>
      <c r="B47" s="22"/>
      <c r="C47" s="22"/>
      <c r="D47" s="22"/>
      <c r="E47" s="22"/>
    </row>
    <row r="48" spans="1:5">
      <c r="A48" s="22"/>
      <c r="B48" s="22"/>
      <c r="C48" s="22"/>
      <c r="D48" s="22"/>
      <c r="E48" s="22"/>
    </row>
    <row r="49" spans="1:5">
      <c r="A49" s="22"/>
      <c r="B49" s="22"/>
      <c r="C49" s="22"/>
      <c r="D49" s="22"/>
      <c r="E49" s="22"/>
    </row>
    <row r="50" spans="1:5">
      <c r="A50" s="22"/>
      <c r="B50" s="22"/>
      <c r="C50" s="22"/>
      <c r="D50" s="22"/>
      <c r="E50" s="22"/>
    </row>
    <row r="51" spans="1:5">
      <c r="A51" s="22"/>
      <c r="B51" s="22"/>
      <c r="C51" s="22"/>
      <c r="D51" s="22"/>
      <c r="E51" s="22"/>
    </row>
    <row r="52" spans="1:5">
      <c r="A52" s="22"/>
      <c r="B52" s="22"/>
      <c r="C52" s="22"/>
      <c r="D52" s="22"/>
      <c r="E52" s="22"/>
    </row>
    <row r="53" spans="1:5">
      <c r="A53" s="22"/>
      <c r="B53" s="22"/>
      <c r="C53" s="22"/>
      <c r="D53" s="22"/>
      <c r="E53" s="22"/>
    </row>
    <row r="54" spans="1:5">
      <c r="A54" s="22"/>
      <c r="B54" s="22"/>
      <c r="C54" s="22"/>
      <c r="D54" s="22"/>
      <c r="E54" s="22"/>
    </row>
    <row r="55" spans="1:5">
      <c r="A55" s="22"/>
      <c r="B55" s="22"/>
      <c r="C55" s="22"/>
      <c r="D55" s="22"/>
      <c r="E55" s="22"/>
    </row>
    <row r="56" spans="1:5">
      <c r="A56" s="22"/>
      <c r="B56" s="22"/>
      <c r="C56" s="22"/>
      <c r="D56" s="22"/>
      <c r="E56" s="22"/>
    </row>
    <row r="57" spans="1:5">
      <c r="A57" s="22"/>
      <c r="B57" s="22"/>
      <c r="C57" s="22"/>
      <c r="D57" s="22"/>
      <c r="E57" s="22"/>
    </row>
    <row r="58" spans="1:5">
      <c r="A58" s="22"/>
      <c r="B58" s="22"/>
      <c r="C58" s="22"/>
      <c r="D58" s="22"/>
      <c r="E58" s="22"/>
    </row>
    <row r="59" spans="1:5">
      <c r="A59" s="22"/>
      <c r="B59" s="22"/>
      <c r="C59" s="22"/>
      <c r="D59" s="22"/>
      <c r="E59" s="22"/>
    </row>
    <row r="60" spans="1:5">
      <c r="A60" s="22"/>
      <c r="B60" s="22"/>
      <c r="C60" s="22"/>
      <c r="D60" s="22"/>
      <c r="E60" s="22"/>
    </row>
    <row r="61" spans="1:5">
      <c r="A61" s="22"/>
      <c r="B61" s="22"/>
      <c r="C61" s="22"/>
      <c r="D61" s="22"/>
      <c r="E61" s="22"/>
    </row>
    <row r="62" spans="1:5">
      <c r="A62" s="22"/>
      <c r="B62" s="22"/>
      <c r="C62" s="22"/>
      <c r="D62" s="22"/>
      <c r="E62" s="22"/>
    </row>
    <row r="63" spans="1:5">
      <c r="A63" s="22"/>
      <c r="B63" s="22"/>
      <c r="C63" s="22"/>
      <c r="D63" s="22"/>
      <c r="E63" s="22"/>
    </row>
    <row r="64" spans="1:5">
      <c r="A64" s="22"/>
      <c r="B64" s="22"/>
      <c r="C64" s="22"/>
      <c r="D64" s="22"/>
      <c r="E64" s="22"/>
    </row>
    <row r="65" spans="1:5">
      <c r="A65" s="22"/>
      <c r="B65" s="22"/>
      <c r="C65" s="22"/>
      <c r="D65" s="22"/>
      <c r="E65" s="22"/>
    </row>
    <row r="66" spans="1:5">
      <c r="A66" s="22"/>
      <c r="B66" s="22"/>
      <c r="C66" s="22"/>
      <c r="D66" s="22"/>
      <c r="E66" s="22"/>
    </row>
    <row r="67" spans="1:5">
      <c r="A67" s="22"/>
      <c r="B67" s="22"/>
      <c r="C67" s="22"/>
      <c r="D67" s="22"/>
      <c r="E67" s="22"/>
    </row>
    <row r="68" spans="1:5">
      <c r="A68" s="22"/>
      <c r="B68" s="22"/>
      <c r="C68" s="22"/>
      <c r="D68" s="22"/>
      <c r="E68" s="22"/>
    </row>
    <row r="69" spans="1:5">
      <c r="A69" s="22"/>
      <c r="B69" s="22"/>
      <c r="C69" s="22"/>
      <c r="D69" s="22"/>
      <c r="E69" s="22"/>
    </row>
    <row r="70" spans="1:5">
      <c r="A70" s="22"/>
      <c r="B70" s="22"/>
      <c r="C70" s="22"/>
      <c r="D70" s="22"/>
      <c r="E70" s="22"/>
    </row>
    <row r="71" spans="1:5">
      <c r="A71" s="22"/>
      <c r="B71" s="22"/>
      <c r="C71" s="22"/>
      <c r="D71" s="22"/>
      <c r="E71" s="22"/>
    </row>
    <row r="72" spans="1:5">
      <c r="A72" s="22"/>
      <c r="B72" s="22"/>
      <c r="C72" s="22"/>
      <c r="D72" s="22"/>
      <c r="E72" s="22"/>
    </row>
    <row r="73" spans="1:5">
      <c r="A73" s="22"/>
      <c r="B73" s="22"/>
      <c r="C73" s="22"/>
      <c r="D73" s="22"/>
      <c r="E73" s="22"/>
    </row>
    <row r="74" spans="1:5">
      <c r="A74" s="22"/>
      <c r="B74" s="22"/>
      <c r="C74" s="22"/>
      <c r="D74" s="22"/>
      <c r="E74" s="22"/>
    </row>
    <row r="75" spans="1:5">
      <c r="A75" s="22"/>
      <c r="B75" s="22"/>
      <c r="C75" s="22"/>
      <c r="D75" s="22"/>
      <c r="E75" s="22"/>
    </row>
    <row r="76" spans="1:5">
      <c r="A76" s="22"/>
      <c r="B76" s="22"/>
      <c r="C76" s="22"/>
      <c r="D76" s="22"/>
      <c r="E76" s="22"/>
    </row>
    <row r="77" spans="1:5">
      <c r="A77" s="22"/>
      <c r="B77" s="22"/>
      <c r="C77" s="22"/>
      <c r="D77" s="22"/>
      <c r="E77" s="22"/>
    </row>
    <row r="78" spans="1:5">
      <c r="A78" s="22"/>
      <c r="B78" s="22"/>
      <c r="C78" s="22"/>
      <c r="D78" s="22"/>
      <c r="E78" s="22"/>
    </row>
    <row r="79" spans="1:5">
      <c r="A79" s="22"/>
      <c r="B79" s="22"/>
      <c r="C79" s="22"/>
      <c r="D79" s="22"/>
      <c r="E79" s="22"/>
    </row>
    <row r="80" spans="1:5">
      <c r="A80" s="22"/>
      <c r="B80" s="22"/>
      <c r="C80" s="22"/>
      <c r="D80" s="22"/>
      <c r="E80" s="22"/>
    </row>
    <row r="81" spans="1:5">
      <c r="A81" s="22"/>
      <c r="B81" s="22"/>
      <c r="C81" s="22"/>
      <c r="D81" s="22"/>
      <c r="E81" s="22"/>
    </row>
    <row r="82" spans="1:5">
      <c r="A82" s="22"/>
      <c r="B82" s="22"/>
      <c r="C82" s="22"/>
      <c r="D82" s="22"/>
      <c r="E82" s="22"/>
    </row>
    <row r="83" spans="1:5">
      <c r="A83" s="22"/>
      <c r="B83" s="22"/>
      <c r="C83" s="22"/>
      <c r="D83" s="22"/>
      <c r="E83" s="22"/>
    </row>
    <row r="84" spans="1:5">
      <c r="A84" s="22"/>
      <c r="B84" s="22"/>
      <c r="C84" s="22"/>
      <c r="D84" s="22"/>
      <c r="E84" s="22"/>
    </row>
    <row r="85" spans="1:5">
      <c r="A85" s="22"/>
      <c r="B85" s="22"/>
      <c r="C85" s="22"/>
      <c r="D85" s="22"/>
      <c r="E85" s="22"/>
    </row>
    <row r="86" spans="1:5">
      <c r="A86" s="22"/>
      <c r="B86" s="22"/>
      <c r="C86" s="22"/>
      <c r="D86" s="22"/>
      <c r="E86" s="22"/>
    </row>
    <row r="87" spans="1:5">
      <c r="A87" s="22"/>
      <c r="B87" s="22"/>
      <c r="C87" s="22"/>
      <c r="D87" s="22"/>
      <c r="E87" s="22"/>
    </row>
    <row r="88" spans="1:5">
      <c r="A88" s="22"/>
      <c r="B88" s="22"/>
      <c r="C88" s="22"/>
      <c r="D88" s="22"/>
      <c r="E88" s="22"/>
    </row>
    <row r="89" spans="1:5">
      <c r="A89" s="22"/>
      <c r="B89" s="22"/>
      <c r="C89" s="22"/>
      <c r="D89" s="22"/>
      <c r="E89" s="22"/>
    </row>
    <row r="90" spans="1:5">
      <c r="A90" s="22"/>
      <c r="B90" s="22"/>
      <c r="C90" s="22"/>
      <c r="D90" s="22"/>
      <c r="E90" s="22"/>
    </row>
    <row r="91" spans="1:5">
      <c r="A91" s="22"/>
      <c r="B91" s="22"/>
      <c r="C91" s="22"/>
      <c r="D91" s="22"/>
      <c r="E91" s="22"/>
    </row>
    <row r="92" spans="1:5">
      <c r="A92" s="22"/>
      <c r="B92" s="22"/>
      <c r="C92" s="22"/>
      <c r="D92" s="22"/>
      <c r="E92" s="22"/>
    </row>
    <row r="93" spans="1:5">
      <c r="A93" s="22"/>
      <c r="B93" s="22"/>
      <c r="C93" s="22"/>
      <c r="D93" s="22"/>
      <c r="E93" s="22"/>
    </row>
    <row r="94" spans="1:5">
      <c r="A94" s="22"/>
      <c r="B94" s="22"/>
      <c r="C94" s="22"/>
      <c r="D94" s="22"/>
      <c r="E94" s="22"/>
    </row>
    <row r="95" spans="1:5">
      <c r="A95" s="22"/>
      <c r="B95" s="22"/>
      <c r="C95" s="22"/>
      <c r="D95" s="22"/>
      <c r="E95" s="22"/>
    </row>
    <row r="96" spans="1:5">
      <c r="A96" s="22"/>
      <c r="B96" s="22"/>
      <c r="C96" s="22"/>
      <c r="D96" s="22"/>
      <c r="E96" s="22"/>
    </row>
    <row r="97" spans="1:5">
      <c r="A97" s="22"/>
      <c r="B97" s="22"/>
      <c r="C97" s="22"/>
      <c r="D97" s="22"/>
      <c r="E97" s="22"/>
    </row>
    <row r="98" spans="1:5">
      <c r="A98" s="22"/>
      <c r="B98" s="22"/>
      <c r="C98" s="22"/>
      <c r="D98" s="22"/>
      <c r="E98" s="22"/>
    </row>
    <row r="99" spans="1:5">
      <c r="A99" s="22"/>
      <c r="B99" s="22"/>
      <c r="C99" s="22"/>
      <c r="D99" s="22"/>
      <c r="E99" s="22"/>
    </row>
    <row r="100" spans="1:5">
      <c r="A100" s="22"/>
      <c r="B100" s="22"/>
      <c r="C100" s="22"/>
      <c r="D100" s="22"/>
      <c r="E100" s="22"/>
    </row>
    <row r="101" spans="1:5">
      <c r="A101" s="22"/>
      <c r="B101" s="22"/>
      <c r="C101" s="22"/>
      <c r="D101" s="22"/>
      <c r="E101" s="22"/>
    </row>
    <row r="102" spans="1:5">
      <c r="A102" s="22"/>
      <c r="B102" s="22"/>
      <c r="C102" s="22"/>
      <c r="D102" s="22"/>
      <c r="E102" s="22"/>
    </row>
    <row r="103" spans="1:5">
      <c r="A103" s="22"/>
      <c r="B103" s="22"/>
      <c r="C103" s="22"/>
      <c r="D103" s="22"/>
      <c r="E103" s="22"/>
    </row>
    <row r="104" spans="1:5">
      <c r="A104" s="22"/>
      <c r="B104" s="22"/>
      <c r="C104" s="22"/>
      <c r="D104" s="22"/>
      <c r="E104" s="22"/>
    </row>
    <row r="105" spans="1:5">
      <c r="A105" s="22"/>
      <c r="B105" s="22"/>
      <c r="C105" s="22"/>
      <c r="D105" s="22"/>
      <c r="E105" s="22"/>
    </row>
    <row r="106" spans="1:5">
      <c r="A106" s="22"/>
      <c r="B106" s="22"/>
      <c r="C106" s="22"/>
      <c r="D106" s="22"/>
      <c r="E106" s="22"/>
    </row>
    <row r="107" spans="1:5">
      <c r="A107" s="22"/>
      <c r="B107" s="22"/>
      <c r="C107" s="22"/>
      <c r="D107" s="22"/>
      <c r="E107" s="22"/>
    </row>
    <row r="108" spans="1:5">
      <c r="A108" s="22"/>
      <c r="B108" s="22"/>
      <c r="C108" s="22"/>
      <c r="D108" s="22"/>
      <c r="E108" s="22"/>
    </row>
    <row r="109" spans="1:5">
      <c r="A109" s="22"/>
      <c r="B109" s="22"/>
      <c r="C109" s="22"/>
      <c r="D109" s="22"/>
      <c r="E109" s="22"/>
    </row>
    <row r="110" spans="1:5">
      <c r="A110" s="22"/>
      <c r="B110" s="22"/>
      <c r="C110" s="22"/>
      <c r="D110" s="22"/>
      <c r="E110" s="22"/>
    </row>
    <row r="111" spans="1:5">
      <c r="A111" s="22"/>
      <c r="B111" s="22"/>
      <c r="C111" s="22"/>
      <c r="D111" s="22"/>
      <c r="E111" s="22"/>
    </row>
    <row r="112" spans="1:5">
      <c r="A112" s="22"/>
      <c r="B112" s="22"/>
      <c r="C112" s="22"/>
      <c r="D112" s="22"/>
      <c r="E112" s="22"/>
    </row>
    <row r="113" spans="1:5">
      <c r="A113" s="22"/>
      <c r="B113" s="22"/>
      <c r="C113" s="22"/>
      <c r="D113" s="22"/>
      <c r="E113" s="22"/>
    </row>
    <row r="114" spans="1:5">
      <c r="A114" s="22"/>
      <c r="B114" s="22"/>
      <c r="C114" s="22"/>
      <c r="D114" s="22"/>
      <c r="E114" s="22"/>
    </row>
    <row r="115" spans="1:5">
      <c r="A115" s="22"/>
      <c r="B115" s="22"/>
      <c r="C115" s="22"/>
      <c r="D115" s="22"/>
      <c r="E115" s="22"/>
    </row>
    <row r="116" spans="1:5">
      <c r="A116" s="22"/>
      <c r="B116" s="22"/>
      <c r="C116" s="22"/>
      <c r="D116" s="22"/>
      <c r="E116" s="22"/>
    </row>
    <row r="117" spans="1:5">
      <c r="A117" s="22"/>
      <c r="B117" s="22"/>
      <c r="C117" s="22"/>
      <c r="D117" s="22"/>
      <c r="E117" s="22"/>
    </row>
    <row r="118" spans="1:5">
      <c r="A118" s="22"/>
      <c r="B118" s="22"/>
      <c r="C118" s="22"/>
      <c r="D118" s="22"/>
      <c r="E118" s="22"/>
    </row>
    <row r="119" spans="1:5">
      <c r="A119" s="22"/>
      <c r="B119" s="22"/>
      <c r="C119" s="22"/>
      <c r="D119" s="22"/>
      <c r="E119" s="22"/>
    </row>
    <row r="120" spans="1:5">
      <c r="A120" s="22"/>
      <c r="B120" s="22"/>
      <c r="C120" s="22"/>
      <c r="D120" s="22"/>
      <c r="E120" s="22"/>
    </row>
    <row r="121" spans="1:5">
      <c r="A121" s="22"/>
      <c r="B121" s="22"/>
      <c r="C121" s="22"/>
      <c r="D121" s="22"/>
      <c r="E121" s="22"/>
    </row>
    <row r="122" spans="1:5">
      <c r="A122" s="22"/>
      <c r="B122" s="22"/>
      <c r="C122" s="22"/>
      <c r="D122" s="22"/>
      <c r="E122" s="22"/>
    </row>
    <row r="123" spans="1:5">
      <c r="A123" s="22"/>
      <c r="B123" s="22"/>
      <c r="C123" s="22"/>
      <c r="D123" s="22"/>
      <c r="E123" s="22"/>
    </row>
    <row r="124" spans="1:5">
      <c r="A124" s="22"/>
      <c r="B124" s="22"/>
      <c r="C124" s="22"/>
      <c r="D124" s="22"/>
      <c r="E124" s="22"/>
    </row>
    <row r="125" spans="1:5">
      <c r="A125" s="22"/>
      <c r="B125" s="22"/>
      <c r="C125" s="22"/>
      <c r="D125" s="22"/>
      <c r="E125" s="22"/>
    </row>
    <row r="126" spans="1:5">
      <c r="A126" s="22"/>
      <c r="B126" s="22"/>
      <c r="C126" s="22"/>
      <c r="D126" s="22"/>
      <c r="E126" s="22"/>
    </row>
    <row r="127" spans="1:5">
      <c r="A127" s="22"/>
      <c r="B127" s="22"/>
      <c r="C127" s="22"/>
      <c r="D127" s="22"/>
      <c r="E127" s="22"/>
    </row>
    <row r="128" spans="1:5">
      <c r="A128" s="22"/>
      <c r="B128" s="22"/>
      <c r="C128" s="22"/>
      <c r="D128" s="22"/>
      <c r="E128" s="22"/>
    </row>
    <row r="129" spans="1:5">
      <c r="A129" s="22"/>
      <c r="B129" s="22"/>
      <c r="C129" s="22"/>
      <c r="D129" s="22"/>
      <c r="E129" s="22"/>
    </row>
    <row r="130" spans="1:5">
      <c r="A130" s="22"/>
      <c r="B130" s="22"/>
      <c r="C130" s="22"/>
      <c r="D130" s="22"/>
      <c r="E130" s="22"/>
    </row>
    <row r="131" spans="1:5">
      <c r="A131" s="22"/>
      <c r="B131" s="22"/>
      <c r="C131" s="22"/>
      <c r="D131" s="22"/>
      <c r="E131" s="22"/>
    </row>
    <row r="132" spans="1:5">
      <c r="A132" s="22"/>
      <c r="B132" s="22"/>
      <c r="C132" s="22"/>
      <c r="D132" s="22"/>
      <c r="E132" s="22"/>
    </row>
    <row r="133" spans="1:5">
      <c r="A133" s="22"/>
      <c r="B133" s="22"/>
      <c r="C133" s="22"/>
      <c r="D133" s="22"/>
      <c r="E133" s="22"/>
    </row>
    <row r="134" spans="1:5">
      <c r="A134" s="22"/>
      <c r="B134" s="22"/>
      <c r="C134" s="22"/>
      <c r="D134" s="22"/>
      <c r="E134" s="22"/>
    </row>
    <row r="135" spans="1:5">
      <c r="A135" s="22"/>
      <c r="B135" s="22"/>
      <c r="C135" s="22"/>
      <c r="D135" s="22"/>
      <c r="E135" s="22"/>
    </row>
    <row r="136" spans="1:5">
      <c r="A136" s="22"/>
      <c r="B136" s="22"/>
      <c r="C136" s="22"/>
      <c r="D136" s="22"/>
      <c r="E136" s="22"/>
    </row>
    <row r="137" spans="1:5">
      <c r="A137" s="22"/>
      <c r="B137" s="22"/>
      <c r="C137" s="22"/>
      <c r="D137" s="22"/>
      <c r="E137" s="22"/>
    </row>
    <row r="138" spans="1:5">
      <c r="A138" s="22"/>
      <c r="B138" s="22"/>
      <c r="C138" s="22"/>
      <c r="D138" s="22"/>
      <c r="E138" s="22"/>
    </row>
    <row r="139" spans="1:5">
      <c r="A139" s="22"/>
      <c r="B139" s="22"/>
      <c r="C139" s="22"/>
      <c r="D139" s="22"/>
      <c r="E139" s="22"/>
    </row>
    <row r="140" spans="1:5">
      <c r="A140" s="22"/>
      <c r="B140" s="22"/>
      <c r="C140" s="22"/>
      <c r="D140" s="22"/>
      <c r="E140" s="22"/>
    </row>
    <row r="141" spans="1:5">
      <c r="A141" s="22"/>
      <c r="B141" s="22"/>
      <c r="C141" s="22"/>
      <c r="D141" s="22"/>
      <c r="E141" s="22"/>
    </row>
    <row r="142" spans="1:5">
      <c r="A142" s="22"/>
      <c r="B142" s="22"/>
      <c r="C142" s="22"/>
      <c r="D142" s="22"/>
      <c r="E142" s="22"/>
    </row>
    <row r="143" spans="1:5">
      <c r="A143" s="22"/>
      <c r="B143" s="22"/>
      <c r="C143" s="22"/>
      <c r="D143" s="22"/>
      <c r="E143" s="22"/>
    </row>
    <row r="144" spans="1:5">
      <c r="A144" s="22"/>
      <c r="B144" s="22"/>
      <c r="C144" s="22"/>
      <c r="D144" s="22"/>
      <c r="E144" s="22"/>
    </row>
    <row r="145" spans="1:5">
      <c r="A145" s="22"/>
      <c r="B145" s="22"/>
      <c r="C145" s="22"/>
      <c r="D145" s="22"/>
      <c r="E145" s="22"/>
    </row>
    <row r="146" spans="1:5">
      <c r="A146" s="22"/>
      <c r="B146" s="22"/>
      <c r="C146" s="22"/>
      <c r="D146" s="22"/>
      <c r="E146" s="22"/>
    </row>
    <row r="147" spans="1:5">
      <c r="A147" s="22"/>
      <c r="B147" s="22"/>
      <c r="C147" s="22"/>
      <c r="D147" s="22"/>
      <c r="E147" s="22"/>
    </row>
    <row r="148" spans="1:5">
      <c r="A148" s="22"/>
      <c r="B148" s="22"/>
      <c r="C148" s="22"/>
      <c r="D148" s="22"/>
      <c r="E148" s="22"/>
    </row>
    <row r="149" spans="1:5">
      <c r="A149" s="22"/>
      <c r="B149" s="22"/>
      <c r="C149" s="22"/>
      <c r="D149" s="22"/>
      <c r="E149" s="22"/>
    </row>
    <row r="150" spans="1:5">
      <c r="A150" s="22"/>
      <c r="B150" s="22"/>
      <c r="C150" s="22"/>
      <c r="D150" s="22"/>
      <c r="E150" s="22"/>
    </row>
    <row r="151" spans="1:5">
      <c r="A151" s="22"/>
      <c r="B151" s="22"/>
      <c r="C151" s="22"/>
      <c r="D151" s="22"/>
      <c r="E151" s="22"/>
    </row>
    <row r="152" spans="1:5">
      <c r="A152" s="22"/>
      <c r="B152" s="22"/>
      <c r="C152" s="22"/>
      <c r="D152" s="22"/>
      <c r="E152" s="22"/>
    </row>
    <row r="153" spans="1:5">
      <c r="A153" s="22"/>
      <c r="B153" s="22"/>
      <c r="C153" s="22"/>
      <c r="D153" s="22"/>
      <c r="E153" s="22"/>
    </row>
    <row r="154" spans="1:5">
      <c r="A154" s="22"/>
      <c r="B154" s="22"/>
      <c r="C154" s="22"/>
      <c r="D154" s="22"/>
      <c r="E154" s="22"/>
    </row>
    <row r="155" spans="1:5">
      <c r="A155" s="22"/>
      <c r="B155" s="22"/>
      <c r="C155" s="22"/>
      <c r="D155" s="22"/>
      <c r="E155" s="22"/>
    </row>
    <row r="156" spans="1:5">
      <c r="A156" s="22"/>
      <c r="B156" s="22"/>
      <c r="C156" s="22"/>
      <c r="D156" s="22"/>
      <c r="E156" s="22"/>
    </row>
    <row r="157" spans="1:5">
      <c r="A157" s="22"/>
      <c r="B157" s="22"/>
      <c r="C157" s="22"/>
      <c r="D157" s="22"/>
      <c r="E157" s="22"/>
    </row>
    <row r="158" spans="1:5">
      <c r="A158" s="22"/>
      <c r="B158" s="22"/>
      <c r="C158" s="22"/>
      <c r="D158" s="22"/>
      <c r="E158" s="22"/>
    </row>
    <row r="159" spans="1:5">
      <c r="A159" s="22"/>
      <c r="B159" s="22"/>
      <c r="C159" s="22"/>
      <c r="D159" s="22"/>
      <c r="E159" s="22"/>
    </row>
    <row r="160" spans="1:5">
      <c r="A160" s="22"/>
      <c r="B160" s="22"/>
      <c r="C160" s="22"/>
      <c r="D160" s="22"/>
      <c r="E160" s="22"/>
    </row>
    <row r="161" spans="1:5">
      <c r="A161" s="22"/>
      <c r="B161" s="22"/>
      <c r="C161" s="22"/>
      <c r="D161" s="22"/>
      <c r="E161" s="22"/>
    </row>
    <row r="162" spans="1:5">
      <c r="A162" s="22"/>
      <c r="B162" s="22"/>
      <c r="C162" s="22"/>
      <c r="D162" s="22"/>
      <c r="E162" s="22"/>
    </row>
    <row r="163" spans="1:5">
      <c r="A163" s="22"/>
      <c r="B163" s="22"/>
      <c r="C163" s="22"/>
      <c r="D163" s="22"/>
      <c r="E163" s="22"/>
    </row>
    <row r="164" spans="1:5">
      <c r="A164" s="22"/>
      <c r="B164" s="22"/>
      <c r="C164" s="22"/>
      <c r="D164" s="22"/>
      <c r="E164" s="22"/>
    </row>
    <row r="165" spans="1:5">
      <c r="A165" s="22"/>
      <c r="B165" s="22"/>
      <c r="C165" s="22"/>
      <c r="D165" s="22"/>
      <c r="E165" s="22"/>
    </row>
    <row r="166" spans="1:5">
      <c r="A166" s="22"/>
      <c r="B166" s="22"/>
      <c r="C166" s="22"/>
      <c r="D166" s="22"/>
      <c r="E166" s="22"/>
    </row>
    <row r="167" spans="1:5">
      <c r="A167" s="22"/>
      <c r="B167" s="22"/>
      <c r="C167" s="22"/>
      <c r="D167" s="22"/>
      <c r="E167" s="22"/>
    </row>
    <row r="168" spans="1:5">
      <c r="A168" s="22"/>
      <c r="B168" s="22"/>
      <c r="C168" s="22"/>
      <c r="D168" s="22"/>
      <c r="E168" s="22"/>
    </row>
    <row r="169" spans="1:5">
      <c r="A169" s="22"/>
      <c r="B169" s="22"/>
      <c r="C169" s="22"/>
      <c r="D169" s="22"/>
      <c r="E169" s="22"/>
    </row>
    <row r="170" spans="1:5">
      <c r="A170" s="22"/>
      <c r="B170" s="22"/>
      <c r="C170" s="22"/>
      <c r="D170" s="22"/>
      <c r="E170" s="22"/>
    </row>
    <row r="171" spans="1:5">
      <c r="A171" s="22"/>
      <c r="B171" s="22"/>
      <c r="C171" s="22"/>
      <c r="D171" s="22"/>
      <c r="E171" s="22"/>
    </row>
    <row r="172" spans="1:5">
      <c r="A172" s="22"/>
      <c r="B172" s="22"/>
      <c r="C172" s="22"/>
      <c r="D172" s="22"/>
      <c r="E172" s="22"/>
    </row>
    <row r="173" spans="1:5">
      <c r="A173" s="22"/>
      <c r="B173" s="22"/>
      <c r="C173" s="22"/>
      <c r="D173" s="22"/>
      <c r="E173" s="22"/>
    </row>
    <row r="174" spans="1:5">
      <c r="A174" s="22"/>
      <c r="B174" s="22"/>
      <c r="C174" s="22"/>
      <c r="D174" s="22"/>
      <c r="E174" s="22"/>
    </row>
    <row r="175" spans="1:5">
      <c r="A175" s="22"/>
      <c r="B175" s="22"/>
      <c r="C175" s="22"/>
      <c r="D175" s="22"/>
      <c r="E175" s="22"/>
    </row>
    <row r="176" spans="1:5">
      <c r="A176" s="22"/>
      <c r="B176" s="22"/>
      <c r="C176" s="22"/>
      <c r="D176" s="22"/>
      <c r="E176" s="22"/>
    </row>
    <row r="177" spans="1:5">
      <c r="A177" s="22"/>
      <c r="B177" s="22"/>
      <c r="C177" s="22"/>
      <c r="D177" s="22"/>
      <c r="E177" s="22"/>
    </row>
    <row r="178" spans="1:5">
      <c r="A178" s="22"/>
      <c r="B178" s="22"/>
      <c r="C178" s="22"/>
      <c r="D178" s="22"/>
      <c r="E178" s="22"/>
    </row>
    <row r="179" spans="1:5">
      <c r="A179" s="22"/>
      <c r="B179" s="22"/>
      <c r="C179" s="22"/>
      <c r="D179" s="22"/>
      <c r="E179" s="22"/>
    </row>
    <row r="180" spans="1:5">
      <c r="A180" s="22"/>
      <c r="B180" s="22"/>
      <c r="C180" s="22"/>
      <c r="D180" s="22"/>
      <c r="E180" s="22"/>
    </row>
    <row r="181" spans="1:5">
      <c r="A181" s="22"/>
      <c r="B181" s="22"/>
      <c r="C181" s="22"/>
      <c r="D181" s="22"/>
      <c r="E181" s="22"/>
    </row>
    <row r="182" spans="1:5">
      <c r="A182" s="22"/>
      <c r="B182" s="22"/>
      <c r="C182" s="22"/>
      <c r="D182" s="22"/>
      <c r="E182" s="22"/>
    </row>
    <row r="183" spans="1:5">
      <c r="A183" s="22"/>
      <c r="B183" s="22"/>
      <c r="C183" s="22"/>
      <c r="D183" s="22"/>
      <c r="E183" s="22"/>
    </row>
    <row r="184" spans="1:5">
      <c r="A184" s="22"/>
      <c r="B184" s="22"/>
      <c r="C184" s="22"/>
      <c r="D184" s="22"/>
      <c r="E184" s="22"/>
    </row>
    <row r="185" spans="1:5">
      <c r="A185" s="22"/>
      <c r="B185" s="22"/>
      <c r="C185" s="22"/>
      <c r="D185" s="22"/>
      <c r="E185" s="22"/>
    </row>
    <row r="186" spans="1:5">
      <c r="A186" s="22"/>
      <c r="B186" s="22"/>
      <c r="C186" s="22"/>
      <c r="D186" s="22"/>
      <c r="E186" s="22"/>
    </row>
    <row r="187" spans="1:5">
      <c r="A187" s="22"/>
      <c r="B187" s="22"/>
      <c r="C187" s="22"/>
      <c r="D187" s="22"/>
      <c r="E187" s="22"/>
    </row>
    <row r="188" spans="1:5">
      <c r="A188" s="22"/>
      <c r="B188" s="22"/>
      <c r="C188" s="22"/>
      <c r="D188" s="22"/>
      <c r="E188" s="22"/>
    </row>
    <row r="189" spans="1:5">
      <c r="A189" s="22"/>
      <c r="B189" s="22"/>
      <c r="C189" s="22"/>
      <c r="D189" s="22"/>
      <c r="E189" s="22"/>
    </row>
    <row r="190" spans="1:5">
      <c r="A190" s="22"/>
      <c r="B190" s="22"/>
      <c r="C190" s="22"/>
      <c r="D190" s="22"/>
      <c r="E190" s="22"/>
    </row>
    <row r="191" spans="1:5">
      <c r="A191" s="22"/>
      <c r="B191" s="22"/>
      <c r="C191" s="22"/>
      <c r="D191" s="22"/>
      <c r="E191" s="22"/>
    </row>
    <row r="192" spans="1:5">
      <c r="A192" s="22"/>
      <c r="B192" s="22"/>
      <c r="C192" s="22"/>
      <c r="D192" s="22"/>
      <c r="E192" s="22"/>
    </row>
    <row r="193" spans="1:5">
      <c r="A193" s="22"/>
      <c r="B193" s="22"/>
      <c r="C193" s="22"/>
      <c r="D193" s="22"/>
      <c r="E193" s="22"/>
    </row>
    <row r="194" spans="1:5">
      <c r="A194" s="22"/>
      <c r="B194" s="22"/>
      <c r="C194" s="22"/>
      <c r="D194" s="22"/>
      <c r="E194" s="22"/>
    </row>
    <row r="195" spans="1:5">
      <c r="A195" s="22"/>
      <c r="B195" s="22"/>
      <c r="C195" s="22"/>
      <c r="D195" s="22"/>
      <c r="E195" s="22"/>
    </row>
    <row r="196" spans="1:5">
      <c r="A196" s="22"/>
      <c r="B196" s="22"/>
      <c r="C196" s="22"/>
      <c r="D196" s="22"/>
      <c r="E196" s="22"/>
    </row>
    <row r="197" spans="1:5">
      <c r="A197" s="22"/>
      <c r="B197" s="22"/>
      <c r="C197" s="22"/>
      <c r="D197" s="22"/>
      <c r="E197" s="22"/>
    </row>
    <row r="198" spans="1:5">
      <c r="A198" s="22"/>
      <c r="B198" s="22"/>
      <c r="C198" s="22"/>
      <c r="D198" s="22"/>
      <c r="E198" s="22"/>
    </row>
    <row r="199" spans="1:5">
      <c r="A199" s="22"/>
      <c r="B199" s="22"/>
      <c r="C199" s="22"/>
      <c r="D199" s="22"/>
      <c r="E199" s="22"/>
    </row>
    <row r="200" spans="1:5">
      <c r="A200" s="22"/>
      <c r="B200" s="22"/>
      <c r="C200" s="22"/>
      <c r="D200" s="22"/>
      <c r="E200" s="22"/>
    </row>
    <row r="201" spans="1:5">
      <c r="A201" s="22"/>
      <c r="B201" s="22"/>
      <c r="C201" s="22"/>
      <c r="D201" s="22"/>
      <c r="E201" s="22"/>
    </row>
    <row r="202" spans="1:5">
      <c r="A202" s="22"/>
      <c r="B202" s="22"/>
      <c r="C202" s="22"/>
      <c r="D202" s="22"/>
      <c r="E202" s="22"/>
    </row>
    <row r="203" spans="1:5">
      <c r="A203" s="22"/>
      <c r="B203" s="22"/>
      <c r="C203" s="22"/>
      <c r="D203" s="22"/>
      <c r="E203" s="22"/>
    </row>
    <row r="204" spans="1:5">
      <c r="A204" s="22"/>
      <c r="B204" s="22"/>
      <c r="C204" s="22"/>
      <c r="D204" s="22"/>
      <c r="E204" s="22"/>
    </row>
    <row r="205" spans="1:5">
      <c r="A205" s="22"/>
      <c r="B205" s="22"/>
      <c r="C205" s="22"/>
      <c r="D205" s="22"/>
      <c r="E205" s="22"/>
    </row>
    <row r="206" spans="1:5">
      <c r="A206" s="22"/>
      <c r="B206" s="22"/>
      <c r="C206" s="22"/>
      <c r="D206" s="22"/>
      <c r="E206" s="22"/>
    </row>
    <row r="207" spans="1:5">
      <c r="A207" s="22"/>
      <c r="B207" s="22"/>
      <c r="C207" s="22"/>
      <c r="D207" s="22"/>
      <c r="E207" s="22"/>
    </row>
    <row r="208" spans="1:5">
      <c r="A208" s="22"/>
      <c r="B208" s="22"/>
      <c r="C208" s="22"/>
      <c r="D208" s="22"/>
      <c r="E208" s="22"/>
    </row>
    <row r="209" spans="1:5">
      <c r="A209" s="22"/>
      <c r="B209" s="22"/>
      <c r="C209" s="22"/>
      <c r="D209" s="22"/>
      <c r="E209" s="22"/>
    </row>
    <row r="210" spans="1:5">
      <c r="A210" s="22"/>
      <c r="B210" s="22"/>
      <c r="C210" s="22"/>
      <c r="D210" s="22"/>
      <c r="E210" s="22"/>
    </row>
    <row r="211" spans="1:5">
      <c r="A211" s="22"/>
      <c r="B211" s="22"/>
      <c r="C211" s="22"/>
      <c r="D211" s="22"/>
      <c r="E211" s="22"/>
    </row>
    <row r="212" spans="1:5">
      <c r="A212" s="22"/>
      <c r="B212" s="22"/>
      <c r="C212" s="22"/>
      <c r="D212" s="22"/>
      <c r="E212" s="22"/>
    </row>
    <row r="213" spans="1:5">
      <c r="A213" s="22"/>
      <c r="B213" s="22"/>
      <c r="C213" s="22"/>
      <c r="D213" s="22"/>
      <c r="E213" s="22"/>
    </row>
    <row r="214" spans="1:5">
      <c r="A214" s="22"/>
      <c r="B214" s="22"/>
      <c r="C214" s="22"/>
      <c r="D214" s="22"/>
      <c r="E214" s="22"/>
    </row>
    <row r="215" spans="1:5">
      <c r="A215" s="22"/>
      <c r="B215" s="22"/>
      <c r="C215" s="22"/>
      <c r="D215" s="22"/>
      <c r="E215" s="22"/>
    </row>
    <row r="216" spans="1:5">
      <c r="A216" s="22"/>
      <c r="B216" s="22"/>
      <c r="C216" s="22"/>
      <c r="D216" s="22"/>
      <c r="E216" s="22"/>
    </row>
    <row r="217" spans="1:5">
      <c r="A217" s="22"/>
      <c r="B217" s="22"/>
      <c r="C217" s="22"/>
      <c r="D217" s="22"/>
      <c r="E217" s="22"/>
    </row>
    <row r="218" spans="1:5">
      <c r="A218" s="22"/>
      <c r="B218" s="22"/>
      <c r="C218" s="22"/>
      <c r="D218" s="22"/>
      <c r="E218" s="22"/>
    </row>
    <row r="219" spans="1:5">
      <c r="A219" s="22"/>
      <c r="B219" s="22"/>
      <c r="C219" s="22"/>
      <c r="D219" s="22"/>
      <c r="E219" s="22"/>
    </row>
    <row r="220" spans="1:5">
      <c r="A220" s="22"/>
      <c r="B220" s="22"/>
      <c r="C220" s="22"/>
      <c r="D220" s="22"/>
      <c r="E220" s="22"/>
    </row>
    <row r="221" spans="1:5">
      <c r="A221" s="22"/>
      <c r="B221" s="22"/>
      <c r="C221" s="22"/>
      <c r="D221" s="22"/>
      <c r="E221" s="22"/>
    </row>
    <row r="222" spans="1:5">
      <c r="A222" s="22"/>
      <c r="B222" s="22"/>
      <c r="C222" s="22"/>
      <c r="D222" s="22"/>
      <c r="E222" s="22"/>
    </row>
    <row r="223" spans="1:5">
      <c r="A223" s="22"/>
      <c r="B223" s="22"/>
      <c r="C223" s="22"/>
      <c r="D223" s="22"/>
      <c r="E223" s="22"/>
    </row>
    <row r="224" spans="1:5">
      <c r="A224" s="22"/>
      <c r="B224" s="22"/>
      <c r="C224" s="22"/>
      <c r="D224" s="22"/>
      <c r="E224" s="22"/>
    </row>
    <row r="225" spans="1:5">
      <c r="A225" s="22"/>
      <c r="B225" s="22"/>
      <c r="C225" s="22"/>
      <c r="D225" s="22"/>
      <c r="E225" s="22"/>
    </row>
    <row r="226" spans="1:5">
      <c r="A226" s="22"/>
      <c r="B226" s="22"/>
      <c r="C226" s="22"/>
      <c r="D226" s="22"/>
      <c r="E226" s="22"/>
    </row>
    <row r="227" spans="1:5">
      <c r="A227" s="22"/>
      <c r="B227" s="22"/>
      <c r="C227" s="22"/>
      <c r="D227" s="22"/>
      <c r="E227" s="22"/>
    </row>
    <row r="228" spans="1:5">
      <c r="A228" s="22"/>
      <c r="B228" s="22"/>
      <c r="C228" s="22"/>
      <c r="D228" s="22"/>
      <c r="E228" s="22"/>
    </row>
    <row r="229" spans="1:5">
      <c r="A229" s="22"/>
      <c r="B229" s="22"/>
      <c r="C229" s="22"/>
      <c r="D229" s="22"/>
      <c r="E229" s="22"/>
    </row>
    <row r="230" spans="1:5">
      <c r="A230" s="22"/>
      <c r="B230" s="22"/>
      <c r="C230" s="22"/>
      <c r="D230" s="22"/>
      <c r="E230" s="22"/>
    </row>
    <row r="231" spans="1:5">
      <c r="A231" s="22"/>
      <c r="B231" s="22"/>
      <c r="C231" s="22"/>
      <c r="D231" s="22"/>
      <c r="E231" s="22"/>
    </row>
    <row r="232" spans="1:5">
      <c r="A232" s="22"/>
      <c r="B232" s="22"/>
      <c r="C232" s="22"/>
      <c r="D232" s="22"/>
      <c r="E232" s="22"/>
    </row>
    <row r="233" spans="1:5">
      <c r="A233" s="22"/>
      <c r="B233" s="22"/>
      <c r="C233" s="22"/>
      <c r="D233" s="22"/>
      <c r="E233" s="22"/>
    </row>
    <row r="234" spans="1:5">
      <c r="A234" s="22"/>
      <c r="B234" s="22"/>
      <c r="C234" s="22"/>
      <c r="D234" s="22"/>
      <c r="E234" s="22"/>
    </row>
    <row r="235" spans="1:5">
      <c r="A235" s="22"/>
      <c r="B235" s="22"/>
      <c r="C235" s="22"/>
      <c r="D235" s="22"/>
      <c r="E235" s="22"/>
    </row>
    <row r="236" spans="1:5">
      <c r="A236" s="22"/>
      <c r="B236" s="22"/>
      <c r="C236" s="22"/>
      <c r="D236" s="22"/>
      <c r="E236" s="22"/>
    </row>
    <row r="237" spans="1:5">
      <c r="A237" s="22"/>
      <c r="B237" s="22"/>
      <c r="C237" s="22"/>
      <c r="D237" s="22"/>
      <c r="E237" s="22"/>
    </row>
    <row r="238" spans="1:5">
      <c r="A238" s="22"/>
      <c r="B238" s="22"/>
      <c r="C238" s="22"/>
      <c r="D238" s="22"/>
      <c r="E238" s="22"/>
    </row>
    <row r="239" spans="1:5">
      <c r="A239" s="22"/>
      <c r="B239" s="22"/>
      <c r="C239" s="22"/>
      <c r="D239" s="22"/>
      <c r="E239" s="22"/>
    </row>
    <row r="240" spans="1:5">
      <c r="A240" s="22"/>
      <c r="B240" s="22"/>
      <c r="C240" s="22"/>
      <c r="D240" s="22"/>
      <c r="E240" s="22"/>
    </row>
    <row r="241" spans="1:5">
      <c r="A241" s="22"/>
      <c r="B241" s="22"/>
      <c r="C241" s="22"/>
      <c r="D241" s="22"/>
      <c r="E241" s="22"/>
    </row>
    <row r="242" spans="1:5">
      <c r="A242" s="22"/>
      <c r="B242" s="22"/>
      <c r="C242" s="22"/>
      <c r="D242" s="22"/>
      <c r="E242" s="22"/>
    </row>
    <row r="243" spans="1:5">
      <c r="A243" s="22"/>
      <c r="B243" s="22"/>
      <c r="C243" s="22"/>
      <c r="D243" s="22"/>
      <c r="E243" s="22"/>
    </row>
    <row r="244" spans="1:5">
      <c r="A244" s="22"/>
      <c r="B244" s="22"/>
      <c r="C244" s="22"/>
      <c r="D244" s="22"/>
      <c r="E244" s="22"/>
    </row>
    <row r="245" spans="1:5">
      <c r="A245" s="22"/>
      <c r="B245" s="22"/>
      <c r="C245" s="22"/>
      <c r="D245" s="22"/>
      <c r="E245" s="22"/>
    </row>
    <row r="246" spans="1:5">
      <c r="A246" s="22"/>
      <c r="B246" s="22"/>
      <c r="C246" s="22"/>
      <c r="D246" s="22"/>
      <c r="E246" s="22"/>
    </row>
    <row r="247" spans="1:5">
      <c r="A247" s="22"/>
      <c r="B247" s="22"/>
      <c r="C247" s="22"/>
      <c r="D247" s="22"/>
      <c r="E247" s="22"/>
    </row>
    <row r="248" spans="1:5">
      <c r="A248" s="22"/>
      <c r="B248" s="22"/>
      <c r="C248" s="22"/>
      <c r="D248" s="22"/>
      <c r="E248" s="22"/>
    </row>
    <row r="249" spans="1:5">
      <c r="A249" s="22"/>
      <c r="B249" s="22"/>
      <c r="C249" s="22"/>
      <c r="D249" s="22"/>
      <c r="E249" s="22"/>
    </row>
    <row r="250" spans="1:5">
      <c r="A250" s="22"/>
      <c r="B250" s="22"/>
      <c r="C250" s="22"/>
      <c r="D250" s="22"/>
      <c r="E250" s="22"/>
    </row>
    <row r="251" spans="1:5">
      <c r="A251" s="22"/>
      <c r="B251" s="22"/>
      <c r="C251" s="22"/>
      <c r="D251" s="22"/>
      <c r="E251" s="22"/>
    </row>
    <row r="252" spans="1:5">
      <c r="A252" s="22"/>
      <c r="B252" s="22"/>
      <c r="C252" s="22"/>
      <c r="D252" s="22"/>
      <c r="E252" s="22"/>
    </row>
    <row r="253" spans="1:5">
      <c r="A253" s="22"/>
      <c r="B253" s="22"/>
      <c r="C253" s="22"/>
      <c r="D253" s="22"/>
      <c r="E253" s="22"/>
    </row>
    <row r="254" spans="1:5">
      <c r="A254" s="22"/>
      <c r="B254" s="22"/>
      <c r="C254" s="22"/>
      <c r="D254" s="22"/>
      <c r="E254" s="22"/>
    </row>
    <row r="255" spans="1:5">
      <c r="A255" s="22"/>
      <c r="B255" s="22"/>
      <c r="C255" s="22"/>
      <c r="D255" s="22"/>
      <c r="E255" s="22"/>
    </row>
    <row r="256" spans="1:5">
      <c r="A256" s="22"/>
      <c r="B256" s="22"/>
      <c r="C256" s="22"/>
      <c r="D256" s="22"/>
      <c r="E256" s="22"/>
    </row>
    <row r="257" spans="1:5">
      <c r="A257" s="22"/>
      <c r="B257" s="22"/>
      <c r="C257" s="22"/>
      <c r="D257" s="22"/>
      <c r="E257" s="22"/>
    </row>
    <row r="258" spans="1:5">
      <c r="A258" s="22"/>
      <c r="B258" s="22"/>
      <c r="C258" s="22"/>
      <c r="D258" s="22"/>
      <c r="E258" s="22"/>
    </row>
    <row r="259" spans="1:5">
      <c r="A259" s="22"/>
      <c r="B259" s="22"/>
      <c r="C259" s="22"/>
      <c r="D259" s="22"/>
      <c r="E259" s="22"/>
    </row>
    <row r="260" spans="1:5">
      <c r="A260" s="22"/>
      <c r="B260" s="22"/>
      <c r="C260" s="22"/>
      <c r="D260" s="22"/>
      <c r="E260" s="22"/>
    </row>
    <row r="261" spans="1:5">
      <c r="A261" s="22"/>
      <c r="B261" s="22"/>
      <c r="C261" s="22"/>
      <c r="D261" s="22"/>
      <c r="E261" s="22"/>
    </row>
    <row r="262" spans="1:5">
      <c r="A262" s="22"/>
      <c r="B262" s="22"/>
      <c r="C262" s="22"/>
      <c r="D262" s="22"/>
      <c r="E262" s="22"/>
    </row>
    <row r="263" spans="1:5">
      <c r="A263" s="22"/>
      <c r="B263" s="22"/>
      <c r="C263" s="22"/>
      <c r="D263" s="22"/>
      <c r="E263" s="22"/>
    </row>
    <row r="264" spans="1:5">
      <c r="A264" s="22"/>
      <c r="B264" s="22"/>
      <c r="C264" s="22"/>
      <c r="D264" s="22"/>
      <c r="E264" s="22"/>
    </row>
    <row r="265" spans="1:5">
      <c r="A265" s="22"/>
      <c r="B265" s="22"/>
      <c r="C265" s="22"/>
      <c r="D265" s="22"/>
      <c r="E265" s="22"/>
    </row>
    <row r="266" spans="1:5">
      <c r="A266" s="22"/>
      <c r="B266" s="22"/>
      <c r="C266" s="22"/>
      <c r="D266" s="22"/>
      <c r="E266" s="22"/>
    </row>
    <row r="267" spans="1:5">
      <c r="A267" s="22"/>
      <c r="B267" s="22"/>
      <c r="C267" s="22"/>
      <c r="D267" s="22"/>
      <c r="E267" s="22"/>
    </row>
    <row r="268" spans="1:5">
      <c r="A268" s="22"/>
      <c r="B268" s="22"/>
      <c r="C268" s="22"/>
      <c r="D268" s="22"/>
      <c r="E268" s="22"/>
    </row>
    <row r="269" spans="1:5">
      <c r="A269" s="22"/>
      <c r="B269" s="22"/>
      <c r="C269" s="22"/>
      <c r="D269" s="22"/>
      <c r="E269" s="22"/>
    </row>
    <row r="270" spans="1:5">
      <c r="A270" s="22"/>
      <c r="B270" s="22"/>
      <c r="C270" s="22"/>
      <c r="D270" s="22"/>
      <c r="E270" s="22"/>
    </row>
    <row r="271" spans="1:5">
      <c r="A271" s="22"/>
      <c r="B271" s="22"/>
      <c r="C271" s="22"/>
      <c r="D271" s="22"/>
      <c r="E271" s="22"/>
    </row>
    <row r="272" spans="1:5">
      <c r="A272" s="22"/>
      <c r="B272" s="22"/>
      <c r="C272" s="22"/>
      <c r="D272" s="22"/>
      <c r="E272" s="22"/>
    </row>
    <row r="273" spans="1:5">
      <c r="A273" s="22"/>
      <c r="B273" s="22"/>
      <c r="C273" s="22"/>
      <c r="D273" s="22"/>
      <c r="E273" s="22"/>
    </row>
    <row r="274" spans="1:5">
      <c r="A274" s="22"/>
      <c r="B274" s="22"/>
      <c r="C274" s="22"/>
      <c r="D274" s="22"/>
      <c r="E274" s="22"/>
    </row>
    <row r="275" spans="1:5">
      <c r="A275" s="22"/>
      <c r="B275" s="22"/>
      <c r="C275" s="22"/>
      <c r="D275" s="22"/>
      <c r="E275" s="22"/>
    </row>
    <row r="276" spans="1:5">
      <c r="A276" s="22"/>
      <c r="B276" s="22"/>
      <c r="C276" s="22"/>
      <c r="D276" s="22"/>
      <c r="E276" s="22"/>
    </row>
    <row r="277" spans="1:5">
      <c r="A277" s="22"/>
      <c r="B277" s="22"/>
      <c r="C277" s="22"/>
      <c r="D277" s="22"/>
      <c r="E277" s="22"/>
    </row>
    <row r="278" spans="1:5">
      <c r="A278" s="22"/>
      <c r="B278" s="22"/>
      <c r="C278" s="22"/>
      <c r="D278" s="22"/>
      <c r="E278" s="22"/>
    </row>
    <row r="279" spans="1:5">
      <c r="A279" s="22"/>
      <c r="B279" s="22"/>
      <c r="C279" s="22"/>
      <c r="D279" s="22"/>
      <c r="E279" s="22"/>
    </row>
    <row r="280" spans="1:5">
      <c r="A280" s="22"/>
      <c r="B280" s="22"/>
      <c r="C280" s="22"/>
      <c r="D280" s="22"/>
      <c r="E280" s="22"/>
    </row>
    <row r="281" spans="1:5">
      <c r="A281" s="22"/>
      <c r="B281" s="22"/>
      <c r="C281" s="22"/>
      <c r="D281" s="22"/>
      <c r="E281" s="22"/>
    </row>
    <row r="282" spans="1:5">
      <c r="A282" s="22"/>
      <c r="B282" s="22"/>
      <c r="C282" s="22"/>
      <c r="D282" s="22"/>
      <c r="E282" s="22"/>
    </row>
    <row r="283" spans="1:5">
      <c r="A283" s="22"/>
      <c r="B283" s="22"/>
      <c r="C283" s="22"/>
      <c r="D283" s="22"/>
      <c r="E283" s="22"/>
    </row>
    <row r="284" spans="1:5">
      <c r="A284" s="22"/>
      <c r="B284" s="22"/>
      <c r="C284" s="22"/>
      <c r="D284" s="22"/>
      <c r="E284" s="22"/>
    </row>
    <row r="285" spans="1:5">
      <c r="A285" s="22"/>
      <c r="B285" s="22"/>
      <c r="C285" s="22"/>
      <c r="D285" s="22"/>
      <c r="E285" s="22"/>
    </row>
    <row r="286" spans="1:5">
      <c r="A286" s="22"/>
      <c r="B286" s="22"/>
      <c r="C286" s="22"/>
      <c r="D286" s="22"/>
      <c r="E286" s="22"/>
    </row>
    <row r="287" spans="1:5">
      <c r="A287" s="22"/>
      <c r="B287" s="22"/>
      <c r="C287" s="22"/>
      <c r="D287" s="22"/>
      <c r="E287" s="22"/>
    </row>
    <row r="288" spans="1:5">
      <c r="A288" s="22"/>
      <c r="B288" s="22"/>
      <c r="C288" s="22"/>
      <c r="D288" s="22"/>
      <c r="E288" s="22"/>
    </row>
    <row r="289" spans="1:5">
      <c r="A289" s="22"/>
      <c r="B289" s="22"/>
      <c r="C289" s="22"/>
      <c r="D289" s="22"/>
      <c r="E289" s="22"/>
    </row>
    <row r="290" spans="1:5">
      <c r="A290" s="22"/>
      <c r="B290" s="22"/>
      <c r="C290" s="22"/>
      <c r="D290" s="22"/>
      <c r="E290" s="22"/>
    </row>
    <row r="291" spans="1:5">
      <c r="A291" s="22"/>
      <c r="B291" s="22"/>
      <c r="C291" s="22"/>
      <c r="D291" s="22"/>
      <c r="E291" s="22"/>
    </row>
    <row r="292" spans="1:5">
      <c r="A292" s="22"/>
      <c r="B292" s="22"/>
      <c r="C292" s="22"/>
      <c r="D292" s="22"/>
      <c r="E292" s="22"/>
    </row>
    <row r="293" spans="1:5">
      <c r="A293" s="22"/>
      <c r="B293" s="22"/>
      <c r="C293" s="22"/>
      <c r="D293" s="22"/>
      <c r="E293" s="22"/>
    </row>
    <row r="294" spans="1:5">
      <c r="A294" s="22"/>
      <c r="B294" s="22"/>
      <c r="C294" s="22"/>
      <c r="D294" s="22"/>
      <c r="E294" s="22"/>
    </row>
    <row r="295" spans="1:5">
      <c r="A295" s="22"/>
      <c r="B295" s="22"/>
      <c r="C295" s="22"/>
      <c r="D295" s="22"/>
      <c r="E295" s="22"/>
    </row>
    <row r="296" spans="1:5">
      <c r="A296" s="22"/>
      <c r="B296" s="22"/>
      <c r="C296" s="22"/>
      <c r="D296" s="22"/>
      <c r="E296" s="22"/>
    </row>
    <row r="297" spans="1:5">
      <c r="A297" s="22"/>
      <c r="B297" s="22"/>
      <c r="C297" s="22"/>
      <c r="D297" s="22"/>
      <c r="E297" s="22"/>
    </row>
    <row r="298" spans="1:5">
      <c r="A298" s="22"/>
      <c r="B298" s="22"/>
      <c r="C298" s="22"/>
      <c r="D298" s="22"/>
      <c r="E298" s="22"/>
    </row>
    <row r="299" spans="1:5">
      <c r="A299" s="22"/>
      <c r="B299" s="22"/>
      <c r="C299" s="22"/>
      <c r="D299" s="22"/>
      <c r="E299" s="22"/>
    </row>
    <row r="300" spans="1:5">
      <c r="A300" s="22"/>
      <c r="B300" s="22"/>
      <c r="C300" s="22"/>
      <c r="D300" s="22"/>
      <c r="E300" s="22"/>
    </row>
    <row r="301" spans="1:5">
      <c r="A301" s="22"/>
      <c r="B301" s="22"/>
      <c r="C301" s="22"/>
      <c r="D301" s="22"/>
      <c r="E301" s="22"/>
    </row>
    <row r="302" spans="1:5">
      <c r="A302" s="22"/>
      <c r="B302" s="22"/>
      <c r="C302" s="22"/>
      <c r="D302" s="22"/>
      <c r="E302" s="22"/>
    </row>
    <row r="303" spans="1:5">
      <c r="A303" s="22"/>
      <c r="B303" s="22"/>
      <c r="C303" s="22"/>
      <c r="D303" s="22"/>
      <c r="E303" s="22"/>
    </row>
    <row r="304" spans="1:5">
      <c r="A304" s="22"/>
      <c r="B304" s="22"/>
      <c r="C304" s="22"/>
      <c r="D304" s="22"/>
      <c r="E304" s="22"/>
    </row>
    <row r="305" spans="1:5">
      <c r="A305" s="22"/>
      <c r="B305" s="22"/>
      <c r="C305" s="22"/>
      <c r="D305" s="22"/>
      <c r="E305" s="22"/>
    </row>
    <row r="306" spans="1:5">
      <c r="A306" s="22"/>
      <c r="B306" s="22"/>
      <c r="C306" s="22"/>
      <c r="D306" s="22"/>
      <c r="E306" s="22"/>
    </row>
    <row r="307" spans="1:5">
      <c r="A307" s="22"/>
      <c r="B307" s="22"/>
      <c r="C307" s="22"/>
      <c r="D307" s="22"/>
      <c r="E307" s="22"/>
    </row>
    <row r="308" spans="1:5">
      <c r="A308" s="22"/>
      <c r="B308" s="22"/>
      <c r="C308" s="22"/>
      <c r="D308" s="22"/>
      <c r="E308" s="22"/>
    </row>
    <row r="309" spans="1:5">
      <c r="A309" s="22"/>
      <c r="B309" s="22"/>
      <c r="C309" s="22"/>
      <c r="D309" s="22"/>
      <c r="E309" s="22"/>
    </row>
    <row r="310" spans="1:5">
      <c r="A310" s="22"/>
      <c r="B310" s="22"/>
      <c r="C310" s="22"/>
      <c r="D310" s="22"/>
      <c r="E310" s="22"/>
    </row>
    <row r="311" spans="1:5">
      <c r="A311" s="22"/>
      <c r="B311" s="22"/>
      <c r="C311" s="22"/>
      <c r="D311" s="22"/>
      <c r="E311" s="22"/>
    </row>
    <row r="312" spans="1:5">
      <c r="A312" s="22"/>
      <c r="B312" s="22"/>
      <c r="C312" s="22"/>
      <c r="D312" s="22"/>
      <c r="E312" s="22"/>
    </row>
    <row r="313" spans="1:5">
      <c r="A313" s="22"/>
      <c r="B313" s="22"/>
      <c r="C313" s="22"/>
      <c r="D313" s="22"/>
      <c r="E313" s="22"/>
    </row>
    <row r="314" spans="1:5">
      <c r="A314" s="22"/>
      <c r="B314" s="22"/>
      <c r="C314" s="22"/>
      <c r="D314" s="22"/>
      <c r="E314" s="22"/>
    </row>
    <row r="315" spans="1:5">
      <c r="A315" s="22"/>
      <c r="B315" s="22"/>
      <c r="C315" s="22"/>
      <c r="D315" s="22"/>
      <c r="E315" s="22"/>
    </row>
    <row r="316" spans="1:5">
      <c r="A316" s="22"/>
      <c r="B316" s="22"/>
      <c r="C316" s="22"/>
      <c r="D316" s="22"/>
      <c r="E316" s="22"/>
    </row>
    <row r="317" spans="1:5">
      <c r="A317" s="22"/>
      <c r="B317" s="22"/>
      <c r="C317" s="22"/>
      <c r="D317" s="22"/>
      <c r="E317" s="22"/>
    </row>
    <row r="318" spans="1:5">
      <c r="A318" s="22"/>
      <c r="B318" s="22"/>
      <c r="C318" s="22"/>
      <c r="D318" s="22"/>
      <c r="E318" s="22"/>
    </row>
    <row r="319" spans="1:5">
      <c r="A319" s="22"/>
      <c r="B319" s="22"/>
      <c r="C319" s="22"/>
      <c r="D319" s="22"/>
      <c r="E319" s="22"/>
    </row>
    <row r="320" spans="1:5">
      <c r="A320" s="22"/>
      <c r="B320" s="22"/>
      <c r="C320" s="22"/>
      <c r="D320" s="22"/>
      <c r="E320" s="22"/>
    </row>
    <row r="321" spans="1:5">
      <c r="A321" s="22"/>
      <c r="B321" s="22"/>
      <c r="C321" s="22"/>
      <c r="D321" s="22"/>
      <c r="E321" s="22"/>
    </row>
    <row r="322" spans="1:5">
      <c r="A322" s="22"/>
      <c r="B322" s="22"/>
      <c r="C322" s="22"/>
      <c r="D322" s="22"/>
      <c r="E322" s="22"/>
    </row>
    <row r="323" spans="1:5">
      <c r="A323" s="22"/>
      <c r="B323" s="22"/>
      <c r="C323" s="22"/>
      <c r="D323" s="22"/>
      <c r="E323" s="22"/>
    </row>
    <row r="324" spans="1:5">
      <c r="A324" s="22"/>
      <c r="B324" s="22"/>
      <c r="C324" s="22"/>
      <c r="D324" s="22"/>
      <c r="E324" s="22"/>
    </row>
    <row r="325" spans="1:5">
      <c r="A325" s="22"/>
      <c r="B325" s="22"/>
      <c r="C325" s="22"/>
      <c r="D325" s="22"/>
      <c r="E325" s="22"/>
    </row>
    <row r="326" spans="1:5">
      <c r="A326" s="22"/>
      <c r="B326" s="22"/>
      <c r="C326" s="22"/>
      <c r="D326" s="22"/>
      <c r="E326" s="22"/>
    </row>
    <row r="327" spans="1:5">
      <c r="A327" s="22"/>
      <c r="B327" s="22"/>
      <c r="C327" s="22"/>
      <c r="D327" s="22"/>
      <c r="E327" s="22"/>
    </row>
    <row r="328" spans="1:5">
      <c r="A328" s="22"/>
      <c r="B328" s="22"/>
      <c r="C328" s="22"/>
      <c r="D328" s="22"/>
      <c r="E328" s="22"/>
    </row>
    <row r="329" spans="1:5">
      <c r="A329" s="22"/>
      <c r="B329" s="22"/>
      <c r="C329" s="22"/>
      <c r="D329" s="22"/>
      <c r="E329" s="22"/>
    </row>
    <row r="330" spans="1:5">
      <c r="A330" s="22"/>
      <c r="B330" s="22"/>
      <c r="C330" s="22"/>
      <c r="D330" s="22"/>
      <c r="E330" s="22"/>
    </row>
    <row r="331" spans="1:5">
      <c r="A331" s="22"/>
      <c r="B331" s="22"/>
      <c r="C331" s="22"/>
      <c r="D331" s="22"/>
      <c r="E331" s="22"/>
    </row>
    <row r="332" spans="1:5">
      <c r="A332" s="22"/>
      <c r="B332" s="22"/>
      <c r="C332" s="22"/>
      <c r="D332" s="22"/>
      <c r="E332" s="22"/>
    </row>
    <row r="333" spans="1:5">
      <c r="A333" s="22"/>
      <c r="B333" s="22"/>
      <c r="C333" s="22"/>
      <c r="D333" s="22"/>
      <c r="E333" s="22"/>
    </row>
    <row r="334" spans="1:5">
      <c r="A334" s="22"/>
      <c r="B334" s="22"/>
      <c r="C334" s="22"/>
      <c r="D334" s="22"/>
      <c r="E334" s="22"/>
    </row>
    <row r="335" spans="1:5">
      <c r="A335" s="22"/>
      <c r="B335" s="22"/>
      <c r="C335" s="22"/>
      <c r="D335" s="22"/>
      <c r="E335" s="22"/>
    </row>
    <row r="336" spans="1:5">
      <c r="A336" s="22"/>
      <c r="B336" s="22"/>
      <c r="C336" s="22"/>
      <c r="D336" s="22"/>
      <c r="E336" s="22"/>
    </row>
    <row r="337" spans="1:5">
      <c r="A337" s="22"/>
      <c r="B337" s="22"/>
      <c r="C337" s="22"/>
      <c r="D337" s="22"/>
      <c r="E337" s="22"/>
    </row>
    <row r="338" spans="1:5">
      <c r="A338" s="22"/>
      <c r="B338" s="22"/>
      <c r="C338" s="22"/>
      <c r="D338" s="22"/>
      <c r="E338" s="22"/>
    </row>
    <row r="339" spans="1:5">
      <c r="A339" s="22"/>
      <c r="B339" s="22"/>
      <c r="C339" s="22"/>
      <c r="D339" s="22"/>
      <c r="E339" s="22"/>
    </row>
    <row r="340" spans="1:5">
      <c r="A340" s="22"/>
      <c r="B340" s="22"/>
      <c r="C340" s="22"/>
      <c r="D340" s="22"/>
      <c r="E340" s="22"/>
    </row>
    <row r="341" spans="1:5">
      <c r="A341" s="22"/>
      <c r="B341" s="22"/>
      <c r="C341" s="22"/>
      <c r="D341" s="22"/>
      <c r="E341" s="22"/>
    </row>
    <row r="342" spans="1:5">
      <c r="A342" s="22"/>
      <c r="B342" s="22"/>
      <c r="C342" s="22"/>
      <c r="D342" s="22"/>
      <c r="E342" s="22"/>
    </row>
    <row r="343" spans="1:5">
      <c r="A343" s="22"/>
      <c r="B343" s="22"/>
      <c r="C343" s="22"/>
      <c r="D343" s="22"/>
      <c r="E343" s="22"/>
    </row>
    <row r="344" spans="1:5">
      <c r="A344" s="22"/>
      <c r="B344" s="22"/>
      <c r="C344" s="22"/>
      <c r="D344" s="22"/>
      <c r="E344" s="22"/>
    </row>
    <row r="345" spans="1:5">
      <c r="A345" s="22"/>
      <c r="B345" s="22"/>
      <c r="C345" s="22"/>
      <c r="D345" s="22"/>
      <c r="E345" s="22"/>
    </row>
    <row r="346" spans="1:5">
      <c r="A346" s="22"/>
      <c r="B346" s="22"/>
      <c r="C346" s="22"/>
      <c r="D346" s="22"/>
      <c r="E346" s="22"/>
    </row>
    <row r="347" spans="1:5">
      <c r="A347" s="22"/>
      <c r="B347" s="22"/>
      <c r="C347" s="22"/>
      <c r="D347" s="22"/>
      <c r="E347" s="22"/>
    </row>
    <row r="348" spans="1:5">
      <c r="A348" s="22"/>
      <c r="B348" s="22"/>
      <c r="C348" s="22"/>
      <c r="D348" s="22"/>
      <c r="E348" s="22"/>
    </row>
    <row r="349" spans="1:5">
      <c r="A349" s="22"/>
      <c r="B349" s="22"/>
      <c r="C349" s="22"/>
      <c r="D349" s="22"/>
      <c r="E349" s="22"/>
    </row>
    <row r="350" spans="1:5">
      <c r="A350" s="22"/>
      <c r="B350" s="22"/>
      <c r="C350" s="22"/>
      <c r="D350" s="22"/>
      <c r="E350" s="22"/>
    </row>
    <row r="351" spans="1:5">
      <c r="A351" s="22"/>
      <c r="B351" s="22"/>
      <c r="C351" s="22"/>
      <c r="D351" s="22"/>
      <c r="E351" s="22"/>
    </row>
    <row r="352" spans="1:5">
      <c r="A352" s="22"/>
      <c r="B352" s="22"/>
      <c r="C352" s="22"/>
      <c r="D352" s="22"/>
      <c r="E352" s="22"/>
    </row>
    <row r="353" spans="1:5">
      <c r="A353" s="22"/>
      <c r="B353" s="22"/>
      <c r="C353" s="22"/>
      <c r="D353" s="22"/>
      <c r="E353" s="22"/>
    </row>
    <row r="354" spans="1:5">
      <c r="A354" s="22"/>
      <c r="B354" s="22"/>
      <c r="C354" s="22"/>
      <c r="D354" s="22"/>
      <c r="E354" s="22"/>
    </row>
    <row r="355" spans="1:5">
      <c r="A355" s="22"/>
      <c r="B355" s="22"/>
      <c r="C355" s="22"/>
      <c r="D355" s="22"/>
      <c r="E355" s="22"/>
    </row>
    <row r="356" spans="1:5">
      <c r="A356" s="22"/>
      <c r="B356" s="22"/>
      <c r="C356" s="22"/>
      <c r="D356" s="22"/>
      <c r="E356" s="22"/>
    </row>
    <row r="357" spans="1:5">
      <c r="A357" s="22"/>
      <c r="B357" s="22"/>
      <c r="C357" s="22"/>
      <c r="D357" s="22"/>
      <c r="E357" s="22"/>
    </row>
    <row r="358" spans="1:5">
      <c r="A358" s="22"/>
      <c r="B358" s="22"/>
      <c r="C358" s="22"/>
      <c r="D358" s="22"/>
      <c r="E358" s="22"/>
    </row>
    <row r="359" spans="1:5">
      <c r="A359" s="22"/>
      <c r="B359" s="22"/>
      <c r="C359" s="22"/>
      <c r="D359" s="22"/>
      <c r="E359" s="22"/>
    </row>
    <row r="360" spans="1:5">
      <c r="A360" s="22"/>
      <c r="B360" s="22"/>
      <c r="C360" s="22"/>
      <c r="D360" s="22"/>
      <c r="E360" s="22"/>
    </row>
    <row r="361" spans="1:5">
      <c r="A361" s="22"/>
      <c r="B361" s="22"/>
      <c r="C361" s="22"/>
      <c r="D361" s="22"/>
      <c r="E361" s="22"/>
    </row>
    <row r="362" spans="1:5">
      <c r="A362" s="22"/>
      <c r="B362" s="22"/>
      <c r="C362" s="22"/>
      <c r="D362" s="22"/>
      <c r="E362" s="22"/>
    </row>
    <row r="363" spans="1:5">
      <c r="A363" s="22"/>
      <c r="B363" s="22"/>
      <c r="C363" s="22"/>
      <c r="D363" s="22"/>
      <c r="E363" s="22"/>
    </row>
    <row r="364" spans="1:5">
      <c r="A364" s="22"/>
      <c r="B364" s="22"/>
      <c r="C364" s="22"/>
      <c r="D364" s="22"/>
      <c r="E364" s="22"/>
    </row>
    <row r="365" spans="1:5">
      <c r="A365" s="22"/>
      <c r="B365" s="22"/>
      <c r="C365" s="22"/>
      <c r="D365" s="22"/>
      <c r="E365" s="22"/>
    </row>
    <row r="366" spans="1:5">
      <c r="A366" s="22"/>
      <c r="B366" s="22"/>
      <c r="C366" s="22"/>
      <c r="D366" s="22"/>
      <c r="E366" s="22"/>
    </row>
    <row r="367" spans="1:5">
      <c r="A367" s="22"/>
      <c r="B367" s="22"/>
      <c r="C367" s="22"/>
      <c r="D367" s="22"/>
      <c r="E367" s="22"/>
    </row>
    <row r="368" spans="1:5">
      <c r="A368" s="22"/>
      <c r="B368" s="22"/>
      <c r="C368" s="22"/>
      <c r="D368" s="22"/>
      <c r="E368" s="22"/>
    </row>
    <row r="369" spans="1:5">
      <c r="A369" s="22"/>
      <c r="B369" s="22"/>
      <c r="C369" s="22"/>
      <c r="D369" s="22"/>
      <c r="E369" s="22"/>
    </row>
    <row r="370" spans="1:5">
      <c r="A370" s="22"/>
      <c r="B370" s="22"/>
      <c r="C370" s="22"/>
      <c r="D370" s="22"/>
      <c r="E370" s="22"/>
    </row>
    <row r="371" spans="1:5">
      <c r="A371" s="22"/>
      <c r="B371" s="22"/>
      <c r="C371" s="22"/>
      <c r="D371" s="22"/>
      <c r="E371" s="22"/>
    </row>
    <row r="372" spans="1:5">
      <c r="A372" s="22"/>
      <c r="B372" s="22"/>
      <c r="C372" s="22"/>
      <c r="D372" s="22"/>
      <c r="E372" s="22"/>
    </row>
    <row r="373" spans="1:5">
      <c r="A373" s="22"/>
      <c r="B373" s="22"/>
      <c r="C373" s="22"/>
      <c r="D373" s="22"/>
      <c r="E373" s="22"/>
    </row>
    <row r="374" spans="1:5">
      <c r="A374" s="22"/>
      <c r="B374" s="22"/>
      <c r="C374" s="22"/>
      <c r="D374" s="22"/>
      <c r="E374" s="22"/>
    </row>
    <row r="375" spans="1:5">
      <c r="A375" s="22"/>
      <c r="B375" s="22"/>
      <c r="C375" s="22"/>
      <c r="D375" s="22"/>
      <c r="E375" s="22"/>
    </row>
    <row r="376" spans="1:5">
      <c r="A376" s="22"/>
      <c r="B376" s="22"/>
      <c r="C376" s="22"/>
      <c r="D376" s="22"/>
      <c r="E376" s="22"/>
    </row>
    <row r="377" spans="1:5">
      <c r="A377" s="22"/>
      <c r="B377" s="22"/>
      <c r="C377" s="22"/>
      <c r="D377" s="22"/>
      <c r="E377" s="22"/>
    </row>
    <row r="378" spans="1:5">
      <c r="A378" s="22"/>
      <c r="B378" s="22"/>
      <c r="C378" s="22"/>
      <c r="D378" s="22"/>
      <c r="E378" s="22"/>
    </row>
    <row r="379" spans="1:5">
      <c r="A379" s="22"/>
      <c r="B379" s="22"/>
      <c r="C379" s="22"/>
      <c r="D379" s="22"/>
      <c r="E379" s="22"/>
    </row>
    <row r="380" spans="1:5">
      <c r="A380" s="22"/>
      <c r="B380" s="22"/>
      <c r="C380" s="22"/>
      <c r="D380" s="22"/>
      <c r="E380" s="22"/>
    </row>
    <row r="381" spans="1:5">
      <c r="A381" s="22"/>
      <c r="B381" s="22"/>
      <c r="C381" s="22"/>
      <c r="D381" s="22"/>
      <c r="E381" s="22"/>
    </row>
    <row r="382" spans="1:5">
      <c r="A382" s="22"/>
      <c r="B382" s="22"/>
      <c r="C382" s="22"/>
      <c r="D382" s="22"/>
      <c r="E382" s="22"/>
    </row>
    <row r="383" spans="1:5">
      <c r="A383" s="22"/>
      <c r="B383" s="22"/>
      <c r="C383" s="22"/>
      <c r="D383" s="22"/>
      <c r="E383" s="22"/>
    </row>
    <row r="384" spans="1:5">
      <c r="A384" s="22"/>
      <c r="B384" s="22"/>
      <c r="C384" s="22"/>
      <c r="D384" s="22"/>
      <c r="E384" s="22"/>
    </row>
    <row r="385" spans="1:5">
      <c r="A385" s="22"/>
      <c r="B385" s="22"/>
      <c r="C385" s="22"/>
      <c r="D385" s="22"/>
      <c r="E385" s="22"/>
    </row>
    <row r="386" spans="1:5">
      <c r="A386" s="22"/>
      <c r="B386" s="22"/>
      <c r="C386" s="22"/>
      <c r="D386" s="22"/>
      <c r="E386" s="22"/>
    </row>
    <row r="387" spans="1:5">
      <c r="A387" s="22"/>
      <c r="B387" s="22"/>
      <c r="C387" s="22"/>
      <c r="D387" s="22"/>
      <c r="E387" s="22"/>
    </row>
    <row r="388" spans="1:5">
      <c r="A388" s="22"/>
      <c r="B388" s="22"/>
      <c r="C388" s="22"/>
      <c r="D388" s="22"/>
      <c r="E388" s="22"/>
    </row>
    <row r="389" spans="1:5">
      <c r="A389" s="22"/>
      <c r="B389" s="22"/>
      <c r="C389" s="22"/>
      <c r="D389" s="22"/>
      <c r="E389" s="22"/>
    </row>
    <row r="390" spans="1:5">
      <c r="A390" s="22"/>
      <c r="B390" s="22"/>
      <c r="C390" s="22"/>
      <c r="D390" s="22"/>
      <c r="E390" s="22"/>
    </row>
    <row r="391" spans="1:5">
      <c r="A391" s="22"/>
      <c r="B391" s="22"/>
      <c r="C391" s="22"/>
      <c r="D391" s="22"/>
      <c r="E391" s="22"/>
    </row>
    <row r="392" spans="1:5">
      <c r="A392" s="22"/>
      <c r="B392" s="22"/>
      <c r="C392" s="22"/>
      <c r="D392" s="22"/>
      <c r="E392" s="22"/>
    </row>
    <row r="393" spans="1:5">
      <c r="A393" s="22"/>
      <c r="B393" s="22"/>
      <c r="C393" s="22"/>
      <c r="D393" s="22"/>
      <c r="E393" s="22"/>
    </row>
    <row r="394" spans="1:5">
      <c r="A394" s="22"/>
      <c r="B394" s="22"/>
      <c r="C394" s="22"/>
      <c r="D394" s="22"/>
      <c r="E394" s="22"/>
    </row>
    <row r="395" spans="1:5">
      <c r="A395" s="22"/>
      <c r="B395" s="22"/>
      <c r="C395" s="22"/>
      <c r="D395" s="22"/>
      <c r="E395" s="22"/>
    </row>
    <row r="396" spans="1:5">
      <c r="A396" s="22"/>
      <c r="B396" s="22"/>
      <c r="C396" s="22"/>
      <c r="D396" s="22"/>
      <c r="E396" s="22"/>
    </row>
    <row r="397" spans="1:5">
      <c r="A397" s="22"/>
      <c r="B397" s="22"/>
      <c r="C397" s="22"/>
      <c r="D397" s="22"/>
      <c r="E397" s="22"/>
    </row>
    <row r="398" spans="1:5">
      <c r="A398" s="22"/>
      <c r="B398" s="22"/>
      <c r="C398" s="22"/>
      <c r="D398" s="22"/>
      <c r="E398" s="22"/>
    </row>
    <row r="399" spans="1:5">
      <c r="A399" s="22"/>
      <c r="B399" s="22"/>
      <c r="C399" s="22"/>
      <c r="D399" s="22"/>
      <c r="E399" s="22"/>
    </row>
    <row r="400" spans="1:5">
      <c r="A400" s="22"/>
      <c r="B400" s="22"/>
      <c r="C400" s="22"/>
      <c r="D400" s="22"/>
      <c r="E400" s="22"/>
    </row>
    <row r="401" spans="1:5">
      <c r="A401" s="22"/>
      <c r="B401" s="22"/>
      <c r="C401" s="22"/>
      <c r="D401" s="22"/>
      <c r="E401" s="22"/>
    </row>
    <row r="402" spans="1:5">
      <c r="A402" s="22"/>
      <c r="B402" s="22"/>
      <c r="C402" s="22"/>
      <c r="D402" s="22"/>
      <c r="E402" s="22"/>
    </row>
    <row r="403" spans="1:5">
      <c r="A403" s="22"/>
      <c r="B403" s="22"/>
      <c r="C403" s="22"/>
      <c r="D403" s="22"/>
      <c r="E403" s="22"/>
    </row>
    <row r="404" spans="1:5">
      <c r="A404" s="22"/>
      <c r="B404" s="22"/>
      <c r="C404" s="22"/>
      <c r="D404" s="22"/>
      <c r="E404" s="22"/>
    </row>
    <row r="405" spans="1:5">
      <c r="A405" s="22"/>
      <c r="B405" s="22"/>
      <c r="C405" s="22"/>
      <c r="D405" s="22"/>
      <c r="E405" s="22"/>
    </row>
    <row r="406" spans="1:5">
      <c r="A406" s="22"/>
      <c r="B406" s="22"/>
      <c r="C406" s="22"/>
      <c r="D406" s="22"/>
      <c r="E406" s="22"/>
    </row>
    <row r="407" spans="1:5">
      <c r="A407" s="22"/>
      <c r="B407" s="22"/>
      <c r="C407" s="22"/>
      <c r="D407" s="22"/>
      <c r="E407" s="22"/>
    </row>
    <row r="408" spans="1:5">
      <c r="A408" s="22"/>
      <c r="B408" s="22"/>
      <c r="C408" s="22"/>
      <c r="D408" s="22"/>
      <c r="E408" s="22"/>
    </row>
    <row r="409" spans="1:5">
      <c r="A409" s="22"/>
      <c r="B409" s="22"/>
      <c r="C409" s="22"/>
      <c r="D409" s="22"/>
      <c r="E409" s="22"/>
    </row>
    <row r="410" spans="1:5">
      <c r="A410" s="22"/>
      <c r="B410" s="22"/>
      <c r="C410" s="22"/>
      <c r="D410" s="22"/>
      <c r="E410" s="22"/>
    </row>
    <row r="411" spans="1:5">
      <c r="A411" s="22"/>
      <c r="B411" s="22"/>
      <c r="C411" s="22"/>
      <c r="D411" s="22"/>
      <c r="E411" s="22"/>
    </row>
    <row r="412" spans="1:5">
      <c r="A412" s="22"/>
      <c r="B412" s="22"/>
      <c r="C412" s="22"/>
      <c r="D412" s="22"/>
      <c r="E412" s="22"/>
    </row>
    <row r="413" spans="1:5">
      <c r="A413" s="22"/>
      <c r="B413" s="22"/>
      <c r="C413" s="22"/>
      <c r="D413" s="22"/>
      <c r="E413" s="22"/>
    </row>
    <row r="414" spans="1:5">
      <c r="A414" s="22"/>
      <c r="B414" s="22"/>
      <c r="C414" s="22"/>
      <c r="D414" s="22"/>
      <c r="E414" s="22"/>
    </row>
    <row r="415" spans="1:5">
      <c r="A415" s="22"/>
      <c r="B415" s="22"/>
      <c r="C415" s="22"/>
      <c r="D415" s="22"/>
      <c r="E415" s="22"/>
    </row>
    <row r="416" spans="1:5">
      <c r="A416" s="22"/>
      <c r="B416" s="22"/>
      <c r="C416" s="22"/>
      <c r="D416" s="22"/>
      <c r="E416" s="22"/>
    </row>
    <row r="417" spans="1:5">
      <c r="A417" s="22"/>
      <c r="B417" s="22"/>
      <c r="C417" s="22"/>
      <c r="D417" s="22"/>
      <c r="E417" s="22"/>
    </row>
    <row r="418" spans="1:5">
      <c r="A418" s="22"/>
      <c r="B418" s="22"/>
      <c r="C418" s="22"/>
      <c r="D418" s="22"/>
      <c r="E418" s="22"/>
    </row>
    <row r="419" spans="1:5">
      <c r="A419" s="22"/>
      <c r="B419" s="22"/>
      <c r="C419" s="22"/>
      <c r="D419" s="22"/>
      <c r="E419" s="22"/>
    </row>
    <row r="420" spans="1:5">
      <c r="A420" s="22"/>
      <c r="B420" s="22"/>
      <c r="C420" s="22"/>
      <c r="D420" s="22"/>
      <c r="E420" s="22"/>
    </row>
    <row r="421" spans="1:5">
      <c r="A421" s="22"/>
      <c r="B421" s="22"/>
      <c r="C421" s="22"/>
      <c r="D421" s="22"/>
      <c r="E421" s="22"/>
    </row>
    <row r="422" spans="1:5">
      <c r="A422" s="22"/>
      <c r="B422" s="22"/>
      <c r="C422" s="22"/>
      <c r="D422" s="22"/>
      <c r="E422" s="22"/>
    </row>
    <row r="423" spans="1:5">
      <c r="A423" s="22"/>
      <c r="B423" s="22"/>
      <c r="C423" s="22"/>
      <c r="D423" s="22"/>
      <c r="E423" s="22"/>
    </row>
    <row r="424" spans="1:5">
      <c r="A424" s="22"/>
      <c r="B424" s="22"/>
      <c r="C424" s="22"/>
      <c r="D424" s="22"/>
      <c r="E424" s="22"/>
    </row>
    <row r="425" spans="1:5">
      <c r="A425" s="22"/>
      <c r="B425" s="22"/>
      <c r="C425" s="22"/>
      <c r="D425" s="22"/>
      <c r="E425" s="22"/>
    </row>
    <row r="426" spans="1:5">
      <c r="A426" s="22"/>
      <c r="B426" s="22"/>
      <c r="C426" s="22"/>
      <c r="D426" s="22"/>
      <c r="E426" s="22"/>
    </row>
    <row r="427" spans="1:5">
      <c r="A427" s="22"/>
      <c r="B427" s="22"/>
      <c r="C427" s="22"/>
      <c r="D427" s="22"/>
      <c r="E427" s="22"/>
    </row>
    <row r="428" spans="1:5">
      <c r="A428" s="22"/>
      <c r="B428" s="22"/>
      <c r="C428" s="22"/>
      <c r="D428" s="22"/>
      <c r="E428" s="22"/>
    </row>
    <row r="429" spans="1:5">
      <c r="A429" s="22"/>
      <c r="B429" s="22"/>
      <c r="C429" s="22"/>
      <c r="D429" s="22"/>
      <c r="E429" s="22"/>
    </row>
    <row r="430" spans="1:5">
      <c r="A430" s="22"/>
      <c r="B430" s="22"/>
      <c r="C430" s="22"/>
      <c r="D430" s="22"/>
      <c r="E430" s="22"/>
    </row>
    <row r="431" spans="1:5">
      <c r="A431" s="22"/>
      <c r="B431" s="22"/>
      <c r="C431" s="22"/>
      <c r="D431" s="22"/>
      <c r="E431" s="22"/>
    </row>
    <row r="432" spans="1:5">
      <c r="A432" s="22"/>
      <c r="B432" s="22"/>
      <c r="C432" s="22"/>
      <c r="D432" s="22"/>
      <c r="E432" s="22"/>
    </row>
    <row r="433" spans="1:5">
      <c r="A433" s="22"/>
      <c r="B433" s="22"/>
      <c r="C433" s="22"/>
      <c r="D433" s="22"/>
      <c r="E433" s="22"/>
    </row>
    <row r="434" spans="1:5">
      <c r="A434" s="22"/>
      <c r="B434" s="22"/>
      <c r="C434" s="22"/>
      <c r="D434" s="22"/>
      <c r="E434" s="22"/>
    </row>
    <row r="435" spans="1:5">
      <c r="A435" s="22"/>
      <c r="B435" s="22"/>
      <c r="C435" s="22"/>
      <c r="D435" s="22"/>
      <c r="E435" s="22"/>
    </row>
    <row r="436" spans="1:5">
      <c r="A436" s="22"/>
      <c r="B436" s="22"/>
      <c r="C436" s="22"/>
      <c r="D436" s="22"/>
      <c r="E436" s="22"/>
    </row>
    <row r="437" spans="1:5">
      <c r="A437" s="22"/>
      <c r="B437" s="22"/>
      <c r="C437" s="22"/>
      <c r="D437" s="22"/>
      <c r="E437" s="22"/>
    </row>
    <row r="438" spans="1:5">
      <c r="A438" s="22"/>
      <c r="B438" s="22"/>
      <c r="C438" s="22"/>
      <c r="D438" s="22"/>
      <c r="E438" s="22"/>
    </row>
    <row r="439" spans="1:5">
      <c r="A439" s="22"/>
      <c r="B439" s="22"/>
      <c r="C439" s="22"/>
      <c r="D439" s="22"/>
      <c r="E439" s="22"/>
    </row>
    <row r="440" spans="1:5">
      <c r="A440" s="22"/>
      <c r="B440" s="22"/>
      <c r="C440" s="22"/>
      <c r="D440" s="22"/>
      <c r="E440" s="22"/>
    </row>
    <row r="441" spans="1:5">
      <c r="A441" s="22"/>
      <c r="B441" s="22"/>
      <c r="C441" s="22"/>
      <c r="D441" s="22"/>
      <c r="E441" s="22"/>
    </row>
    <row r="442" spans="1:5">
      <c r="A442" s="22"/>
      <c r="B442" s="22"/>
      <c r="C442" s="22"/>
      <c r="D442" s="22"/>
      <c r="E442" s="22"/>
    </row>
    <row r="443" spans="1:5">
      <c r="A443" s="22"/>
      <c r="B443" s="22"/>
      <c r="C443" s="22"/>
      <c r="D443" s="22"/>
      <c r="E443" s="22"/>
    </row>
    <row r="444" spans="1:5">
      <c r="A444" s="22"/>
      <c r="B444" s="22"/>
      <c r="C444" s="22"/>
      <c r="D444" s="22"/>
      <c r="E444" s="22"/>
    </row>
    <row r="445" spans="1:5">
      <c r="A445" s="22"/>
      <c r="B445" s="22"/>
      <c r="C445" s="22"/>
      <c r="D445" s="22"/>
      <c r="E445" s="22"/>
    </row>
    <row r="446" spans="1:5">
      <c r="A446" s="22"/>
      <c r="B446" s="22"/>
      <c r="C446" s="22"/>
      <c r="D446" s="22"/>
      <c r="E446" s="22"/>
    </row>
    <row r="447" spans="1:5">
      <c r="A447" s="22"/>
      <c r="B447" s="22"/>
      <c r="C447" s="22"/>
      <c r="D447" s="22"/>
      <c r="E447" s="22"/>
    </row>
    <row r="448" spans="1:5">
      <c r="A448" s="22"/>
      <c r="B448" s="22"/>
      <c r="C448" s="22"/>
      <c r="D448" s="22"/>
      <c r="E448" s="22"/>
    </row>
    <row r="449" spans="1:5">
      <c r="A449" s="22"/>
      <c r="B449" s="22"/>
      <c r="C449" s="22"/>
      <c r="D449" s="22"/>
      <c r="E449" s="22"/>
    </row>
    <row r="450" spans="1:5">
      <c r="A450" s="22"/>
      <c r="B450" s="22"/>
      <c r="C450" s="22"/>
      <c r="D450" s="22"/>
      <c r="E450" s="22"/>
    </row>
    <row r="451" spans="1:5">
      <c r="A451" s="22"/>
      <c r="B451" s="22"/>
      <c r="C451" s="22"/>
      <c r="D451" s="22"/>
      <c r="E451" s="22"/>
    </row>
    <row r="452" spans="1:5">
      <c r="A452" s="22"/>
      <c r="B452" s="22"/>
      <c r="C452" s="22"/>
      <c r="D452" s="22"/>
      <c r="E452" s="22"/>
    </row>
    <row r="453" spans="1:5">
      <c r="A453" s="22"/>
      <c r="B453" s="22"/>
      <c r="C453" s="22"/>
      <c r="D453" s="22"/>
      <c r="E453" s="22"/>
    </row>
    <row r="454" spans="1:5">
      <c r="A454" s="22"/>
      <c r="B454" s="22"/>
      <c r="C454" s="22"/>
      <c r="D454" s="22"/>
      <c r="E454" s="22"/>
    </row>
    <row r="455" spans="1:5">
      <c r="A455" s="22"/>
      <c r="B455" s="22"/>
      <c r="C455" s="22"/>
      <c r="D455" s="22"/>
      <c r="E455" s="22"/>
    </row>
    <row r="456" spans="1:5">
      <c r="A456" s="22"/>
      <c r="B456" s="22"/>
      <c r="C456" s="22"/>
      <c r="D456" s="22"/>
      <c r="E456" s="22"/>
    </row>
    <row r="457" spans="1:5">
      <c r="A457" s="22"/>
      <c r="B457" s="22"/>
      <c r="C457" s="22"/>
      <c r="D457" s="22"/>
      <c r="E457" s="22"/>
    </row>
    <row r="458" spans="1:5">
      <c r="A458" s="22"/>
      <c r="B458" s="22"/>
      <c r="C458" s="22"/>
      <c r="D458" s="22"/>
      <c r="E458" s="22"/>
    </row>
    <row r="459" spans="1:5">
      <c r="A459" s="22"/>
      <c r="B459" s="22"/>
      <c r="C459" s="22"/>
      <c r="D459" s="22"/>
      <c r="E459" s="22"/>
    </row>
    <row r="460" spans="1:5">
      <c r="A460" s="22"/>
      <c r="B460" s="22"/>
      <c r="C460" s="22"/>
      <c r="D460" s="22"/>
      <c r="E460" s="22"/>
    </row>
    <row r="461" spans="1:5">
      <c r="A461" s="22"/>
      <c r="B461" s="22"/>
      <c r="C461" s="22"/>
      <c r="D461" s="22"/>
      <c r="E461" s="22"/>
    </row>
    <row r="462" spans="1:5">
      <c r="A462" s="22"/>
      <c r="B462" s="22"/>
      <c r="C462" s="22"/>
      <c r="D462" s="22"/>
      <c r="E462" s="22"/>
    </row>
    <row r="463" spans="1:5">
      <c r="A463" s="22"/>
      <c r="B463" s="22"/>
      <c r="C463" s="22"/>
      <c r="D463" s="22"/>
      <c r="E463" s="22"/>
    </row>
    <row r="464" spans="1:5">
      <c r="A464" s="22"/>
      <c r="B464" s="22"/>
      <c r="C464" s="22"/>
      <c r="D464" s="22"/>
      <c r="E464" s="22"/>
    </row>
    <row r="465" spans="1:5">
      <c r="A465" s="22"/>
      <c r="B465" s="22"/>
      <c r="C465" s="22"/>
      <c r="D465" s="22"/>
      <c r="E465" s="22"/>
    </row>
    <row r="466" spans="1:5">
      <c r="A466" s="22"/>
      <c r="B466" s="22"/>
      <c r="C466" s="22"/>
      <c r="D466" s="22"/>
      <c r="E466" s="22"/>
    </row>
    <row r="467" spans="1:5">
      <c r="A467" s="22"/>
      <c r="B467" s="22"/>
      <c r="C467" s="22"/>
      <c r="D467" s="22"/>
      <c r="E467" s="22"/>
    </row>
    <row r="468" spans="1:5">
      <c r="A468" s="22"/>
      <c r="B468" s="22"/>
      <c r="C468" s="22"/>
      <c r="D468" s="22"/>
      <c r="E468" s="22"/>
    </row>
    <row r="469" spans="1:5">
      <c r="A469" s="22"/>
      <c r="B469" s="22"/>
      <c r="C469" s="22"/>
      <c r="D469" s="22"/>
      <c r="E469" s="22"/>
    </row>
    <row r="470" spans="1:5">
      <c r="A470" s="22"/>
      <c r="B470" s="22"/>
      <c r="C470" s="22"/>
      <c r="D470" s="22"/>
      <c r="E470" s="22"/>
    </row>
    <row r="471" spans="1:5">
      <c r="A471" s="22"/>
      <c r="B471" s="22"/>
      <c r="C471" s="22"/>
      <c r="D471" s="22"/>
      <c r="E471" s="22"/>
    </row>
    <row r="472" spans="1:5">
      <c r="A472" s="22"/>
      <c r="B472" s="22"/>
      <c r="C472" s="22"/>
      <c r="D472" s="22"/>
      <c r="E472" s="22"/>
    </row>
    <row r="473" spans="1:5">
      <c r="A473" s="22"/>
      <c r="B473" s="22"/>
      <c r="C473" s="22"/>
      <c r="D473" s="22"/>
      <c r="E473" s="22"/>
    </row>
    <row r="474" spans="1:5">
      <c r="A474" s="22"/>
      <c r="B474" s="22"/>
      <c r="C474" s="22"/>
      <c r="D474" s="22"/>
      <c r="E474" s="22"/>
    </row>
    <row r="475" spans="1:5">
      <c r="A475" s="22"/>
      <c r="B475" s="22"/>
      <c r="C475" s="22"/>
      <c r="D475" s="22"/>
      <c r="E475" s="22"/>
    </row>
    <row r="476" spans="1:5">
      <c r="A476" s="22"/>
      <c r="B476" s="22"/>
      <c r="C476" s="22"/>
      <c r="D476" s="22"/>
      <c r="E476" s="22"/>
    </row>
    <row r="477" spans="1:5">
      <c r="A477" s="22"/>
      <c r="B477" s="22"/>
      <c r="C477" s="22"/>
      <c r="D477" s="22"/>
      <c r="E477" s="22"/>
    </row>
    <row r="478" spans="1:5">
      <c r="A478" s="22"/>
      <c r="B478" s="22"/>
      <c r="C478" s="22"/>
      <c r="D478" s="22"/>
      <c r="E478" s="22"/>
    </row>
    <row r="479" spans="1:5">
      <c r="A479" s="22"/>
      <c r="B479" s="22"/>
      <c r="C479" s="22"/>
      <c r="D479" s="22"/>
      <c r="E479" s="22"/>
    </row>
    <row r="480" spans="1:5">
      <c r="A480" s="22"/>
      <c r="B480" s="22"/>
      <c r="C480" s="22"/>
      <c r="D480" s="22"/>
      <c r="E480" s="22"/>
    </row>
    <row r="481" spans="1:5">
      <c r="A481" s="22"/>
      <c r="B481" s="22"/>
      <c r="C481" s="22"/>
      <c r="D481" s="22"/>
      <c r="E481" s="22"/>
    </row>
    <row r="482" spans="1:5">
      <c r="A482" s="22"/>
      <c r="B482" s="22"/>
      <c r="C482" s="22"/>
      <c r="D482" s="22"/>
      <c r="E482" s="22"/>
    </row>
    <row r="483" spans="1:5">
      <c r="A483" s="22"/>
      <c r="B483" s="22"/>
      <c r="C483" s="22"/>
      <c r="D483" s="22"/>
      <c r="E483" s="22"/>
    </row>
    <row r="484" spans="1:5">
      <c r="A484" s="22"/>
      <c r="B484" s="22"/>
      <c r="C484" s="22"/>
      <c r="D484" s="22"/>
      <c r="E484" s="22"/>
    </row>
    <row r="485" spans="1:5">
      <c r="A485" s="22"/>
      <c r="B485" s="22"/>
      <c r="C485" s="22"/>
      <c r="D485" s="22"/>
      <c r="E485" s="22"/>
    </row>
    <row r="486" spans="1:5">
      <c r="A486" s="22"/>
      <c r="B486" s="22"/>
      <c r="C486" s="22"/>
      <c r="D486" s="22"/>
      <c r="E486" s="22"/>
    </row>
    <row r="487" spans="1:5">
      <c r="A487" s="22"/>
      <c r="B487" s="22"/>
      <c r="C487" s="22"/>
      <c r="D487" s="22"/>
      <c r="E487" s="22"/>
    </row>
    <row r="488" spans="1:5">
      <c r="A488" s="22"/>
      <c r="B488" s="22"/>
      <c r="C488" s="22"/>
      <c r="D488" s="22"/>
      <c r="E488" s="22"/>
    </row>
    <row r="489" spans="1:5">
      <c r="A489" s="22"/>
      <c r="B489" s="22"/>
      <c r="C489" s="22"/>
      <c r="D489" s="22"/>
      <c r="E489" s="22"/>
    </row>
    <row r="490" spans="1:5">
      <c r="A490" s="22"/>
      <c r="B490" s="22"/>
      <c r="C490" s="22"/>
      <c r="D490" s="22"/>
      <c r="E490" s="22"/>
    </row>
    <row r="491" spans="1:5">
      <c r="A491" s="22"/>
      <c r="B491" s="22"/>
      <c r="C491" s="22"/>
      <c r="D491" s="22"/>
      <c r="E491" s="22"/>
    </row>
    <row r="492" spans="1:5">
      <c r="A492" s="22"/>
      <c r="B492" s="22"/>
      <c r="C492" s="22"/>
      <c r="D492" s="22"/>
      <c r="E492" s="22"/>
    </row>
    <row r="493" spans="1:5">
      <c r="A493" s="22"/>
      <c r="B493" s="22"/>
      <c r="C493" s="22"/>
      <c r="D493" s="22"/>
      <c r="E493" s="22"/>
    </row>
    <row r="494" spans="1:5">
      <c r="A494" s="22"/>
      <c r="B494" s="22"/>
      <c r="C494" s="22"/>
      <c r="D494" s="22"/>
      <c r="E494" s="22"/>
    </row>
    <row r="495" spans="1:5">
      <c r="A495" s="22"/>
      <c r="B495" s="22"/>
      <c r="C495" s="22"/>
      <c r="D495" s="22"/>
      <c r="E495" s="22"/>
    </row>
    <row r="496" spans="1:5">
      <c r="A496" s="22"/>
      <c r="B496" s="22"/>
      <c r="C496" s="22"/>
      <c r="D496" s="22"/>
      <c r="E496" s="22"/>
    </row>
    <row r="497" spans="1:5">
      <c r="A497" s="22"/>
      <c r="B497" s="22"/>
      <c r="C497" s="22"/>
      <c r="D497" s="22"/>
      <c r="E497" s="22"/>
    </row>
    <row r="498" spans="1:5">
      <c r="A498" s="22"/>
      <c r="B498" s="22"/>
      <c r="C498" s="22"/>
      <c r="D498" s="22"/>
      <c r="E498" s="22"/>
    </row>
    <row r="499" spans="1:5">
      <c r="A499" s="22"/>
      <c r="B499" s="22"/>
      <c r="C499" s="22"/>
      <c r="D499" s="22"/>
      <c r="E499" s="22"/>
    </row>
    <row r="500" spans="1:5">
      <c r="A500" s="22"/>
      <c r="B500" s="22"/>
      <c r="C500" s="22"/>
      <c r="D500" s="22"/>
      <c r="E500" s="22"/>
    </row>
    <row r="501" spans="1:5">
      <c r="A501" s="22"/>
      <c r="B501" s="22"/>
      <c r="C501" s="22"/>
      <c r="D501" s="22"/>
      <c r="E501" s="22"/>
    </row>
    <row r="502" spans="1:5">
      <c r="A502" s="22"/>
      <c r="B502" s="22"/>
      <c r="C502" s="22"/>
      <c r="D502" s="22"/>
      <c r="E502" s="22"/>
    </row>
    <row r="503" spans="1:5">
      <c r="A503" s="22"/>
      <c r="B503" s="22"/>
      <c r="C503" s="22"/>
      <c r="D503" s="22"/>
      <c r="E503" s="22"/>
    </row>
    <row r="504" spans="1:5">
      <c r="A504" s="22"/>
      <c r="B504" s="22"/>
      <c r="C504" s="22"/>
      <c r="D504" s="22"/>
      <c r="E504" s="22"/>
    </row>
    <row r="505" spans="1:5">
      <c r="A505" s="22"/>
      <c r="B505" s="22"/>
      <c r="C505" s="22"/>
      <c r="D505" s="22"/>
      <c r="E505" s="22"/>
    </row>
    <row r="506" spans="1:5">
      <c r="A506" s="22"/>
      <c r="B506" s="22"/>
      <c r="C506" s="22"/>
      <c r="D506" s="22"/>
      <c r="E506" s="22"/>
    </row>
    <row r="507" spans="1:5">
      <c r="A507" s="22"/>
      <c r="B507" s="22"/>
      <c r="C507" s="22"/>
      <c r="D507" s="22"/>
      <c r="E507" s="22"/>
    </row>
    <row r="508" spans="1:5">
      <c r="A508" s="22"/>
      <c r="B508" s="22"/>
      <c r="C508" s="22"/>
      <c r="D508" s="22"/>
      <c r="E508" s="22"/>
    </row>
    <row r="509" spans="1:5">
      <c r="A509" s="22"/>
      <c r="B509" s="22"/>
      <c r="C509" s="22"/>
      <c r="D509" s="22"/>
      <c r="E509" s="22"/>
    </row>
    <row r="510" spans="1:5">
      <c r="A510" s="22"/>
      <c r="B510" s="22"/>
      <c r="C510" s="22"/>
      <c r="D510" s="22"/>
      <c r="E510" s="22"/>
    </row>
    <row r="511" spans="1:5">
      <c r="A511" s="22"/>
      <c r="B511" s="22"/>
      <c r="C511" s="22"/>
      <c r="D511" s="22"/>
      <c r="E511" s="22"/>
    </row>
    <row r="512" spans="1:5">
      <c r="A512" s="22"/>
      <c r="B512" s="22"/>
      <c r="C512" s="22"/>
      <c r="D512" s="22"/>
      <c r="E512" s="22"/>
    </row>
    <row r="513" spans="1:5">
      <c r="A513" s="22"/>
      <c r="B513" s="22"/>
      <c r="C513" s="22"/>
      <c r="D513" s="22"/>
      <c r="E513" s="22"/>
    </row>
    <row r="514" spans="1:5">
      <c r="A514" s="22"/>
      <c r="B514" s="22"/>
      <c r="C514" s="22"/>
      <c r="D514" s="22"/>
      <c r="E514" s="22"/>
    </row>
    <row r="515" spans="1:5">
      <c r="A515" s="22"/>
      <c r="B515" s="22"/>
      <c r="C515" s="22"/>
      <c r="D515" s="22"/>
      <c r="E515" s="22"/>
    </row>
    <row r="516" spans="1:5">
      <c r="A516" s="22"/>
      <c r="B516" s="22"/>
      <c r="C516" s="22"/>
      <c r="D516" s="22"/>
      <c r="E516" s="22"/>
    </row>
    <row r="517" spans="1:5">
      <c r="A517" s="22"/>
      <c r="B517" s="22"/>
      <c r="C517" s="22"/>
      <c r="D517" s="22"/>
      <c r="E517" s="22"/>
    </row>
    <row r="518" spans="1:5">
      <c r="A518" s="22"/>
      <c r="B518" s="22"/>
      <c r="C518" s="22"/>
      <c r="D518" s="22"/>
      <c r="E518" s="22"/>
    </row>
    <row r="519" spans="1:5">
      <c r="A519" s="22"/>
      <c r="B519" s="22"/>
      <c r="C519" s="22"/>
      <c r="D519" s="22"/>
      <c r="E519" s="22"/>
    </row>
    <row r="520" spans="1:5">
      <c r="A520" s="22"/>
      <c r="B520" s="22"/>
      <c r="C520" s="22"/>
      <c r="D520" s="22"/>
      <c r="E520" s="22"/>
    </row>
    <row r="521" spans="1:5">
      <c r="A521" s="22"/>
      <c r="B521" s="22"/>
      <c r="C521" s="22"/>
      <c r="D521" s="22"/>
      <c r="E521" s="22"/>
    </row>
    <row r="522" spans="1:5">
      <c r="A522" s="22"/>
      <c r="B522" s="22"/>
      <c r="C522" s="22"/>
      <c r="D522" s="22"/>
      <c r="E522" s="22"/>
    </row>
    <row r="523" spans="1:5">
      <c r="A523" s="22"/>
      <c r="B523" s="22"/>
      <c r="C523" s="22"/>
      <c r="D523" s="22"/>
      <c r="E523" s="22"/>
    </row>
    <row r="524" spans="1:5">
      <c r="A524" s="22"/>
      <c r="B524" s="22"/>
      <c r="C524" s="22"/>
      <c r="D524" s="22"/>
      <c r="E524" s="22"/>
    </row>
    <row r="525" spans="1:5">
      <c r="A525" s="22"/>
      <c r="B525" s="22"/>
      <c r="C525" s="22"/>
      <c r="D525" s="22"/>
      <c r="E525" s="22"/>
    </row>
    <row r="526" spans="1:5">
      <c r="A526" s="22"/>
      <c r="B526" s="22"/>
      <c r="C526" s="22"/>
      <c r="D526" s="22"/>
      <c r="E526" s="22"/>
    </row>
    <row r="527" spans="1:5">
      <c r="A527" s="22"/>
      <c r="B527" s="22"/>
      <c r="C527" s="22"/>
      <c r="D527" s="22"/>
      <c r="E527" s="22"/>
    </row>
    <row r="528" spans="1:5">
      <c r="A528" s="22"/>
      <c r="B528" s="22"/>
      <c r="C528" s="22"/>
      <c r="D528" s="22"/>
      <c r="E528" s="22"/>
    </row>
    <row r="529" spans="1:5">
      <c r="A529" s="22"/>
      <c r="B529" s="22"/>
      <c r="C529" s="22"/>
      <c r="D529" s="22"/>
      <c r="E529" s="22"/>
    </row>
    <row r="530" spans="1:5">
      <c r="A530" s="22"/>
      <c r="B530" s="22"/>
      <c r="C530" s="22"/>
      <c r="D530" s="22"/>
      <c r="E530" s="22"/>
    </row>
    <row r="531" spans="1:5">
      <c r="A531" s="22"/>
      <c r="B531" s="22"/>
      <c r="C531" s="22"/>
      <c r="D531" s="22"/>
      <c r="E531" s="22"/>
    </row>
  </sheetData>
  <sheetProtection password="CC78" sheet="1" formatCells="0" formatColumns="0" formatRows="0"/>
  <mergeCells count="15">
    <mergeCell ref="A20:C20"/>
    <mergeCell ref="D1:E1"/>
    <mergeCell ref="B4:E4"/>
    <mergeCell ref="A17:C17"/>
    <mergeCell ref="A18:C18"/>
    <mergeCell ref="A19:C19"/>
    <mergeCell ref="A16:E16"/>
    <mergeCell ref="B12:E12"/>
    <mergeCell ref="B13:E13"/>
    <mergeCell ref="A31:C31"/>
    <mergeCell ref="A32:C32"/>
    <mergeCell ref="A34:C34"/>
    <mergeCell ref="A35:C35"/>
    <mergeCell ref="A21:B30"/>
    <mergeCell ref="A33:C33"/>
  </mergeCells>
  <pageMargins left="0.7" right="0.7" top="0.75" bottom="0.75" header="0.3" footer="0.3"/>
  <pageSetup orientation="portrait" r:id="rId1"/>
  <headerFooter>
    <oddHeader>&amp;C&amp;KFF0000Restricted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0</xdr:col>
                    <xdr:colOff>0</xdr:colOff>
                    <xdr:row>3</xdr:row>
                    <xdr:rowOff>0</xdr:rowOff>
                  </from>
                  <to>
                    <xdr:col>1</xdr:col>
                    <xdr:colOff>19050</xdr:colOff>
                    <xdr:row>3</xdr:row>
                    <xdr:rowOff>190500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0</xdr:col>
                    <xdr:colOff>0</xdr:colOff>
                    <xdr:row>6</xdr:row>
                    <xdr:rowOff>171450</xdr:rowOff>
                  </from>
                  <to>
                    <xdr:col>1</xdr:col>
                    <xdr:colOff>19050</xdr:colOff>
                    <xdr:row>8</xdr:row>
                    <xdr:rowOff>28575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0</xdr:col>
                    <xdr:colOff>0</xdr:colOff>
                    <xdr:row>3</xdr:row>
                    <xdr:rowOff>809625</xdr:rowOff>
                  </from>
                  <to>
                    <xdr:col>1</xdr:col>
                    <xdr:colOff>19050</xdr:colOff>
                    <xdr:row>5</xdr:row>
                    <xdr:rowOff>19050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0</xdr:col>
                    <xdr:colOff>0</xdr:colOff>
                    <xdr:row>5</xdr:row>
                    <xdr:rowOff>171450</xdr:rowOff>
                  </from>
                  <to>
                    <xdr:col>1</xdr:col>
                    <xdr:colOff>19050</xdr:colOff>
                    <xdr:row>7</xdr:row>
                    <xdr:rowOff>28575</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0</xdr:col>
                    <xdr:colOff>0</xdr:colOff>
                    <xdr:row>4</xdr:row>
                    <xdr:rowOff>171450</xdr:rowOff>
                  </from>
                  <to>
                    <xdr:col>1</xdr:col>
                    <xdr:colOff>28575</xdr:colOff>
                    <xdr:row>6</xdr:row>
                    <xdr:rowOff>9525</xdr:rowOff>
                  </to>
                </anchor>
              </controlPr>
            </control>
          </mc:Choice>
        </mc:AlternateContent>
        <mc:AlternateContent xmlns:mc="http://schemas.openxmlformats.org/markup-compatibility/2006">
          <mc:Choice Requires="x14">
            <control shapeId="9232" r:id="rId9" name="Check Box 16">
              <controlPr defaultSize="0" autoFill="0" autoLine="0" autoPict="0">
                <anchor moveWithCells="1">
                  <from>
                    <xdr:col>0</xdr:col>
                    <xdr:colOff>0</xdr:colOff>
                    <xdr:row>2</xdr:row>
                    <xdr:rowOff>0</xdr:rowOff>
                  </from>
                  <to>
                    <xdr:col>1</xdr:col>
                    <xdr:colOff>28575</xdr:colOff>
                    <xdr:row>3</xdr:row>
                    <xdr:rowOff>57150</xdr:rowOff>
                  </to>
                </anchor>
              </controlPr>
            </control>
          </mc:Choice>
        </mc:AlternateContent>
        <mc:AlternateContent xmlns:mc="http://schemas.openxmlformats.org/markup-compatibility/2006">
          <mc:Choice Requires="x14">
            <control shapeId="9233" r:id="rId10" name="Check Box 17">
              <controlPr defaultSize="0" autoFill="0" autoLine="0" autoPict="0">
                <anchor moveWithCells="1">
                  <from>
                    <xdr:col>0</xdr:col>
                    <xdr:colOff>0</xdr:colOff>
                    <xdr:row>11</xdr:row>
                    <xdr:rowOff>381000</xdr:rowOff>
                  </from>
                  <to>
                    <xdr:col>1</xdr:col>
                    <xdr:colOff>19050</xdr:colOff>
                    <xdr:row>12</xdr:row>
                    <xdr:rowOff>247650</xdr:rowOff>
                  </to>
                </anchor>
              </controlPr>
            </control>
          </mc:Choice>
        </mc:AlternateContent>
        <mc:AlternateContent xmlns:mc="http://schemas.openxmlformats.org/markup-compatibility/2006">
          <mc:Choice Requires="x14">
            <control shapeId="9234" r:id="rId11" name="Check Box 18">
              <controlPr defaultSize="0" autoFill="0" autoLine="0" autoPict="0">
                <anchor moveWithCells="1">
                  <from>
                    <xdr:col>0</xdr:col>
                    <xdr:colOff>0</xdr:colOff>
                    <xdr:row>10</xdr:row>
                    <xdr:rowOff>171450</xdr:rowOff>
                  </from>
                  <to>
                    <xdr:col>1</xdr:col>
                    <xdr:colOff>19050</xdr:colOff>
                    <xdr:row>11</xdr:row>
                    <xdr:rowOff>228600</xdr:rowOff>
                  </to>
                </anchor>
              </controlPr>
            </control>
          </mc:Choice>
        </mc:AlternateContent>
        <mc:AlternateContent xmlns:mc="http://schemas.openxmlformats.org/markup-compatibility/2006">
          <mc:Choice Requires="x14">
            <control shapeId="9235" r:id="rId12" name="Check Box 19">
              <controlPr defaultSize="0" autoFill="0" autoLine="0" autoPict="0">
                <anchor moveWithCells="1">
                  <from>
                    <xdr:col>0</xdr:col>
                    <xdr:colOff>0</xdr:colOff>
                    <xdr:row>7</xdr:row>
                    <xdr:rowOff>171450</xdr:rowOff>
                  </from>
                  <to>
                    <xdr:col>1</xdr:col>
                    <xdr:colOff>19050</xdr:colOff>
                    <xdr:row>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79998168889431442"/>
  </sheetPr>
  <dimension ref="A1:K62"/>
  <sheetViews>
    <sheetView zoomScale="90" zoomScaleNormal="90" zoomScaleSheetLayoutView="100" zoomScalePageLayoutView="70" workbookViewId="0">
      <selection activeCell="E2" sqref="E2"/>
    </sheetView>
  </sheetViews>
  <sheetFormatPr defaultColWidth="11.42578125" defaultRowHeight="15"/>
  <cols>
    <col min="1" max="1" width="3.28515625" style="22" customWidth="1"/>
    <col min="2" max="2" width="31.5703125" style="22" customWidth="1"/>
    <col min="3" max="3" width="16.7109375" style="22" customWidth="1"/>
    <col min="4" max="4" width="14.140625" style="22" customWidth="1"/>
    <col min="5" max="5" width="20.42578125" style="22" customWidth="1"/>
    <col min="6" max="6" width="20" style="22" customWidth="1"/>
    <col min="7" max="7" width="19.28515625" style="22" customWidth="1"/>
    <col min="8" max="10" width="11.42578125" style="22" customWidth="1"/>
    <col min="11" max="11" width="11.28515625" style="22" hidden="1" customWidth="1"/>
    <col min="12" max="12" width="12.28515625" style="22" customWidth="1"/>
    <col min="13" max="16384" width="11.42578125" style="22"/>
  </cols>
  <sheetData>
    <row r="1" spans="1:11" ht="18">
      <c r="A1" s="91" t="s">
        <v>150</v>
      </c>
      <c r="H1" s="104" t="str">
        <f>IF(+'1a. Project Info'!C19="","",'1a. Project Info'!C19)</f>
        <v/>
      </c>
    </row>
    <row r="2" spans="1:11" ht="12" customHeight="1">
      <c r="A2" s="21"/>
      <c r="D2" s="254"/>
      <c r="E2" s="254"/>
    </row>
    <row r="3" spans="1:11">
      <c r="A3" s="29"/>
      <c r="B3" s="22" t="s">
        <v>151</v>
      </c>
      <c r="C3" s="255"/>
      <c r="D3" s="255"/>
      <c r="E3" s="255"/>
      <c r="F3" s="255"/>
    </row>
    <row r="4" spans="1:11">
      <c r="A4" s="29"/>
      <c r="B4" s="72" t="s">
        <v>152</v>
      </c>
      <c r="C4" s="255"/>
      <c r="D4" s="255"/>
      <c r="E4" s="255"/>
      <c r="F4" s="255"/>
      <c r="G4" s="255"/>
    </row>
    <row r="5" spans="1:11" ht="12" customHeight="1">
      <c r="A5" s="21"/>
      <c r="D5" s="254"/>
      <c r="E5" s="254"/>
    </row>
    <row r="6" spans="1:11" ht="15.95" customHeight="1">
      <c r="A6" s="170" t="s">
        <v>133</v>
      </c>
      <c r="B6" s="72"/>
      <c r="C6" s="255"/>
      <c r="D6" s="168"/>
      <c r="E6" s="168"/>
      <c r="F6" s="89"/>
      <c r="G6" s="255"/>
    </row>
    <row r="7" spans="1:11" ht="15.95" customHeight="1">
      <c r="A7" s="29"/>
      <c r="B7" s="38" t="s">
        <v>153</v>
      </c>
      <c r="C7" s="255"/>
      <c r="D7" s="168"/>
      <c r="E7" s="168"/>
      <c r="F7" s="89"/>
      <c r="G7" s="255"/>
    </row>
    <row r="8" spans="1:11" ht="12" customHeight="1">
      <c r="A8" s="38"/>
      <c r="B8" s="72"/>
      <c r="C8" s="255"/>
      <c r="D8" s="168"/>
      <c r="E8" s="168"/>
      <c r="F8" s="89"/>
      <c r="G8" s="255"/>
    </row>
    <row r="9" spans="1:11" ht="15" customHeight="1">
      <c r="A9" s="169" t="s">
        <v>154</v>
      </c>
      <c r="C9" s="184"/>
      <c r="D9" s="184"/>
      <c r="E9" s="184"/>
      <c r="F9" s="184"/>
    </row>
    <row r="10" spans="1:11" ht="18" customHeight="1">
      <c r="A10" s="38"/>
      <c r="B10" s="51" t="s">
        <v>155</v>
      </c>
      <c r="C10" s="311"/>
      <c r="D10" s="312"/>
      <c r="E10" s="311"/>
      <c r="F10" s="312"/>
      <c r="G10" s="311"/>
      <c r="H10" s="312"/>
      <c r="K10" s="22" t="s">
        <v>156</v>
      </c>
    </row>
    <row r="11" spans="1:11" ht="18" customHeight="1">
      <c r="A11" s="38"/>
      <c r="B11" s="51" t="s">
        <v>157</v>
      </c>
      <c r="C11" s="311"/>
      <c r="D11" s="312"/>
      <c r="E11" s="311"/>
      <c r="F11" s="312"/>
      <c r="G11" s="311"/>
      <c r="H11" s="312"/>
      <c r="K11" s="22" t="s">
        <v>158</v>
      </c>
    </row>
    <row r="12" spans="1:11" ht="18" customHeight="1">
      <c r="A12" s="38"/>
      <c r="B12" s="51" t="s">
        <v>7</v>
      </c>
      <c r="C12" s="311"/>
      <c r="D12" s="312"/>
      <c r="E12" s="311"/>
      <c r="F12" s="312"/>
      <c r="G12" s="311"/>
      <c r="H12" s="312"/>
      <c r="K12" s="22" t="s">
        <v>159</v>
      </c>
    </row>
    <row r="13" spans="1:11" ht="18" customHeight="1">
      <c r="A13" s="38"/>
      <c r="B13" s="51" t="s">
        <v>8</v>
      </c>
      <c r="C13" s="311"/>
      <c r="D13" s="312"/>
      <c r="E13" s="311"/>
      <c r="F13" s="312"/>
      <c r="G13" s="311"/>
      <c r="H13" s="312"/>
      <c r="K13" s="22" t="s">
        <v>160</v>
      </c>
    </row>
    <row r="14" spans="1:11" ht="18" customHeight="1">
      <c r="A14" s="38"/>
      <c r="B14" s="51" t="s">
        <v>85</v>
      </c>
      <c r="C14" s="311"/>
      <c r="D14" s="312"/>
      <c r="E14" s="311"/>
      <c r="F14" s="312"/>
      <c r="G14" s="311"/>
      <c r="H14" s="312"/>
    </row>
    <row r="15" spans="1:11" ht="18" customHeight="1">
      <c r="A15" s="38"/>
      <c r="B15" s="51" t="s">
        <v>6</v>
      </c>
      <c r="C15" s="311"/>
      <c r="D15" s="312"/>
      <c r="E15" s="311"/>
      <c r="F15" s="312"/>
      <c r="G15" s="311"/>
      <c r="H15" s="312"/>
    </row>
    <row r="16" spans="1:11" ht="18" customHeight="1">
      <c r="A16" s="38"/>
      <c r="B16" s="51" t="s">
        <v>161</v>
      </c>
      <c r="C16" s="311"/>
      <c r="D16" s="312"/>
      <c r="E16" s="311"/>
      <c r="F16" s="312"/>
      <c r="G16" s="311"/>
      <c r="H16" s="312"/>
    </row>
    <row r="17" spans="1:11" ht="7.5" customHeight="1">
      <c r="B17" s="72"/>
      <c r="C17" s="255"/>
      <c r="D17" s="255"/>
      <c r="E17" s="255"/>
      <c r="F17" s="255"/>
      <c r="G17" s="255"/>
    </row>
    <row r="18" spans="1:11" ht="18" customHeight="1">
      <c r="A18" s="38"/>
      <c r="B18" s="51" t="s">
        <v>155</v>
      </c>
      <c r="C18" s="311"/>
      <c r="D18" s="312"/>
      <c r="E18" s="311"/>
      <c r="F18" s="312"/>
      <c r="G18" s="311"/>
      <c r="H18" s="312"/>
      <c r="K18" s="22" t="s">
        <v>156</v>
      </c>
    </row>
    <row r="19" spans="1:11" ht="18" customHeight="1">
      <c r="A19" s="38"/>
      <c r="B19" s="51" t="s">
        <v>157</v>
      </c>
      <c r="C19" s="311"/>
      <c r="D19" s="312"/>
      <c r="E19" s="311"/>
      <c r="F19" s="312"/>
      <c r="G19" s="311"/>
      <c r="H19" s="312"/>
      <c r="K19" s="22" t="s">
        <v>158</v>
      </c>
    </row>
    <row r="20" spans="1:11" ht="18" customHeight="1">
      <c r="A20" s="38"/>
      <c r="B20" s="51" t="s">
        <v>7</v>
      </c>
      <c r="C20" s="311"/>
      <c r="D20" s="312"/>
      <c r="E20" s="311"/>
      <c r="F20" s="312"/>
      <c r="G20" s="311"/>
      <c r="H20" s="312"/>
      <c r="K20" s="22" t="s">
        <v>159</v>
      </c>
    </row>
    <row r="21" spans="1:11" ht="18" customHeight="1">
      <c r="A21" s="38"/>
      <c r="B21" s="51" t="s">
        <v>8</v>
      </c>
      <c r="C21" s="311"/>
      <c r="D21" s="312"/>
      <c r="E21" s="311"/>
      <c r="F21" s="312"/>
      <c r="G21" s="311"/>
      <c r="H21" s="312"/>
      <c r="K21" s="22" t="s">
        <v>160</v>
      </c>
    </row>
    <row r="22" spans="1:11" ht="18" customHeight="1">
      <c r="A22" s="38"/>
      <c r="B22" s="51" t="s">
        <v>85</v>
      </c>
      <c r="C22" s="311"/>
      <c r="D22" s="312"/>
      <c r="E22" s="311"/>
      <c r="F22" s="312"/>
      <c r="G22" s="311"/>
      <c r="H22" s="312"/>
    </row>
    <row r="23" spans="1:11" ht="18" customHeight="1">
      <c r="A23" s="38"/>
      <c r="B23" s="51" t="s">
        <v>6</v>
      </c>
      <c r="C23" s="311"/>
      <c r="D23" s="312"/>
      <c r="E23" s="311"/>
      <c r="F23" s="312"/>
      <c r="G23" s="311"/>
      <c r="H23" s="312"/>
    </row>
    <row r="24" spans="1:11" ht="18" customHeight="1">
      <c r="A24" s="38"/>
      <c r="B24" s="51" t="s">
        <v>161</v>
      </c>
      <c r="C24" s="311"/>
      <c r="D24" s="312"/>
      <c r="E24" s="311"/>
      <c r="F24" s="312"/>
      <c r="G24" s="311"/>
      <c r="H24" s="312"/>
    </row>
    <row r="25" spans="1:11" ht="7.5" customHeight="1">
      <c r="B25" s="72"/>
      <c r="C25" s="255"/>
      <c r="D25" s="255"/>
      <c r="E25" s="255"/>
      <c r="F25" s="255"/>
      <c r="G25" s="255"/>
    </row>
    <row r="26" spans="1:11" ht="18" customHeight="1">
      <c r="A26" s="38"/>
      <c r="B26" s="51" t="s">
        <v>155</v>
      </c>
      <c r="C26" s="311"/>
      <c r="D26" s="312"/>
      <c r="E26" s="311"/>
      <c r="F26" s="312"/>
      <c r="G26" s="311"/>
      <c r="H26" s="312"/>
      <c r="K26" s="22" t="s">
        <v>156</v>
      </c>
    </row>
    <row r="27" spans="1:11" ht="18" customHeight="1">
      <c r="A27" s="38"/>
      <c r="B27" s="51" t="s">
        <v>157</v>
      </c>
      <c r="C27" s="311"/>
      <c r="D27" s="312"/>
      <c r="E27" s="311"/>
      <c r="F27" s="312"/>
      <c r="G27" s="311"/>
      <c r="H27" s="312"/>
      <c r="K27" s="22" t="s">
        <v>158</v>
      </c>
    </row>
    <row r="28" spans="1:11" ht="18" customHeight="1">
      <c r="A28" s="38"/>
      <c r="B28" s="51" t="s">
        <v>7</v>
      </c>
      <c r="C28" s="311"/>
      <c r="D28" s="312"/>
      <c r="E28" s="311"/>
      <c r="F28" s="312"/>
      <c r="G28" s="311"/>
      <c r="H28" s="312"/>
      <c r="K28" s="22" t="s">
        <v>159</v>
      </c>
    </row>
    <row r="29" spans="1:11" ht="18" customHeight="1">
      <c r="A29" s="38"/>
      <c r="B29" s="51" t="s">
        <v>8</v>
      </c>
      <c r="C29" s="311"/>
      <c r="D29" s="312"/>
      <c r="E29" s="311"/>
      <c r="F29" s="312"/>
      <c r="G29" s="311"/>
      <c r="H29" s="312"/>
      <c r="K29" s="22" t="s">
        <v>160</v>
      </c>
    </row>
    <row r="30" spans="1:11" ht="18" customHeight="1">
      <c r="A30" s="38"/>
      <c r="B30" s="51" t="s">
        <v>85</v>
      </c>
      <c r="C30" s="311"/>
      <c r="D30" s="312"/>
      <c r="E30" s="311"/>
      <c r="F30" s="312"/>
      <c r="G30" s="311"/>
      <c r="H30" s="312"/>
    </row>
    <row r="31" spans="1:11" ht="18" customHeight="1">
      <c r="A31" s="38"/>
      <c r="B31" s="51" t="s">
        <v>6</v>
      </c>
      <c r="C31" s="311"/>
      <c r="D31" s="312"/>
      <c r="E31" s="311"/>
      <c r="F31" s="312"/>
      <c r="G31" s="311"/>
      <c r="H31" s="312"/>
    </row>
    <row r="32" spans="1:11" ht="18" customHeight="1">
      <c r="A32" s="38"/>
      <c r="B32" s="51" t="s">
        <v>161</v>
      </c>
      <c r="C32" s="311"/>
      <c r="D32" s="312"/>
      <c r="E32" s="311"/>
      <c r="F32" s="312"/>
      <c r="G32" s="311"/>
      <c r="H32" s="312"/>
    </row>
    <row r="33" spans="1:11" ht="9" customHeight="1">
      <c r="B33" s="72"/>
      <c r="C33" s="255"/>
      <c r="D33" s="255"/>
      <c r="E33" s="255"/>
      <c r="F33" s="255"/>
      <c r="G33" s="255"/>
    </row>
    <row r="34" spans="1:11" ht="15.75">
      <c r="A34" s="21" t="s">
        <v>162</v>
      </c>
      <c r="B34" s="72"/>
      <c r="C34" s="255"/>
      <c r="D34" s="255"/>
      <c r="E34" s="255"/>
      <c r="F34" s="255"/>
      <c r="G34" s="255"/>
    </row>
    <row r="35" spans="1:11" ht="15.95" customHeight="1">
      <c r="B35" s="313" t="s">
        <v>163</v>
      </c>
      <c r="C35" s="313"/>
      <c r="D35" s="313"/>
      <c r="E35" s="313"/>
      <c r="F35" s="313"/>
      <c r="G35" s="313"/>
    </row>
    <row r="36" spans="1:11" s="21" customFormat="1" ht="31.5" customHeight="1">
      <c r="B36" s="73" t="s">
        <v>164</v>
      </c>
      <c r="C36" s="74" t="s">
        <v>165</v>
      </c>
      <c r="D36" s="74" t="s">
        <v>166</v>
      </c>
      <c r="E36" s="74" t="s">
        <v>167</v>
      </c>
      <c r="F36" s="74" t="s">
        <v>168</v>
      </c>
      <c r="G36" s="74" t="s">
        <v>169</v>
      </c>
    </row>
    <row r="37" spans="1:11">
      <c r="B37" s="8"/>
      <c r="C37" s="8"/>
      <c r="D37" s="8"/>
      <c r="E37" s="9"/>
      <c r="F37" s="9"/>
      <c r="G37" s="8"/>
      <c r="K37" s="22" t="s">
        <v>18</v>
      </c>
    </row>
    <row r="38" spans="1:11">
      <c r="B38" s="8"/>
      <c r="C38" s="8"/>
      <c r="D38" s="8"/>
      <c r="E38" s="9"/>
      <c r="F38" s="9"/>
      <c r="G38" s="8"/>
      <c r="K38" s="22" t="s">
        <v>19</v>
      </c>
    </row>
    <row r="39" spans="1:11">
      <c r="B39" s="8"/>
      <c r="C39" s="8"/>
      <c r="D39" s="8"/>
      <c r="E39" s="9"/>
      <c r="F39" s="9"/>
      <c r="G39" s="8"/>
    </row>
    <row r="40" spans="1:11">
      <c r="B40" s="8"/>
      <c r="C40" s="8"/>
      <c r="D40" s="8"/>
      <c r="E40" s="9"/>
      <c r="F40" s="9"/>
      <c r="G40" s="8"/>
    </row>
    <row r="41" spans="1:11">
      <c r="B41" s="8"/>
      <c r="C41" s="8"/>
      <c r="D41" s="8"/>
      <c r="E41" s="9"/>
      <c r="F41" s="9"/>
      <c r="G41" s="8"/>
    </row>
    <row r="42" spans="1:11">
      <c r="B42" s="8"/>
      <c r="C42" s="8"/>
      <c r="D42" s="8"/>
      <c r="E42" s="9"/>
      <c r="F42" s="9"/>
      <c r="G42" s="8"/>
    </row>
    <row r="43" spans="1:11">
      <c r="B43" s="8"/>
      <c r="C43" s="8"/>
      <c r="D43" s="8"/>
      <c r="E43" s="9"/>
      <c r="F43" s="9"/>
      <c r="G43" s="8"/>
    </row>
    <row r="44" spans="1:11">
      <c r="B44" s="8"/>
      <c r="C44" s="8"/>
      <c r="D44" s="8"/>
      <c r="E44" s="9"/>
      <c r="F44" s="9"/>
      <c r="G44" s="8"/>
    </row>
    <row r="45" spans="1:11">
      <c r="B45" s="8"/>
      <c r="C45" s="8"/>
      <c r="D45" s="8"/>
      <c r="E45" s="9"/>
      <c r="F45" s="9"/>
      <c r="G45" s="8"/>
    </row>
    <row r="46" spans="1:11" ht="6" customHeight="1">
      <c r="B46" s="72"/>
      <c r="C46" s="255"/>
      <c r="D46" s="255"/>
      <c r="E46" s="255"/>
      <c r="F46" s="255"/>
      <c r="G46" s="255"/>
    </row>
    <row r="47" spans="1:11" ht="15.75">
      <c r="B47" s="71"/>
      <c r="C47" s="314" t="s">
        <v>170</v>
      </c>
      <c r="D47" s="315"/>
      <c r="E47" s="75" t="s">
        <v>171</v>
      </c>
    </row>
    <row r="48" spans="1:11" ht="15.75">
      <c r="B48" s="75" t="s">
        <v>172</v>
      </c>
      <c r="C48" s="269"/>
      <c r="D48" s="269"/>
      <c r="E48" s="9"/>
    </row>
    <row r="49" spans="1:7" ht="6" customHeight="1">
      <c r="B49" s="72"/>
      <c r="C49" s="255"/>
      <c r="D49" s="255"/>
      <c r="E49" s="255"/>
      <c r="F49" s="255"/>
      <c r="G49" s="255"/>
    </row>
    <row r="50" spans="1:7" ht="15.75">
      <c r="D50" s="76" t="s">
        <v>173</v>
      </c>
      <c r="E50" s="62">
        <f>+'1a. Project Info'!C16</f>
        <v>0</v>
      </c>
    </row>
    <row r="51" spans="1:7" ht="6" customHeight="1">
      <c r="B51" s="72"/>
      <c r="C51" s="255"/>
      <c r="D51" s="255"/>
      <c r="E51" s="255"/>
      <c r="F51" s="255"/>
      <c r="G51" s="255"/>
    </row>
    <row r="52" spans="1:7" ht="15.75">
      <c r="D52" s="76" t="s">
        <v>174</v>
      </c>
      <c r="E52" s="77">
        <f>+SUM(E37:E45,E48,E50)</f>
        <v>0</v>
      </c>
    </row>
    <row r="53" spans="1:7" ht="6" customHeight="1">
      <c r="B53" s="72"/>
      <c r="C53" s="255"/>
      <c r="D53" s="255"/>
      <c r="E53" s="255"/>
      <c r="F53" s="255"/>
      <c r="G53" s="255"/>
    </row>
    <row r="54" spans="1:7" ht="15.75">
      <c r="D54" s="76" t="s">
        <v>175</v>
      </c>
      <c r="E54" s="62">
        <f>E52+'1a. Project Info'!C17</f>
        <v>0</v>
      </c>
    </row>
    <row r="55" spans="1:7" ht="12" customHeight="1"/>
    <row r="56" spans="1:7" ht="15.75">
      <c r="A56" s="21" t="s">
        <v>176</v>
      </c>
    </row>
    <row r="57" spans="1:7" ht="46.5" customHeight="1">
      <c r="B57" s="310" t="s">
        <v>177</v>
      </c>
      <c r="C57" s="310"/>
      <c r="D57" s="310"/>
      <c r="E57" s="310"/>
      <c r="F57" s="310"/>
      <c r="G57" s="310"/>
    </row>
    <row r="58" spans="1:7" ht="52.5" customHeight="1">
      <c r="B58" s="307"/>
      <c r="C58" s="308"/>
      <c r="D58" s="308"/>
      <c r="E58" s="308"/>
      <c r="F58" s="308"/>
      <c r="G58" s="309"/>
    </row>
    <row r="59" spans="1:7" ht="6" customHeight="1">
      <c r="B59" s="72"/>
      <c r="C59" s="255"/>
      <c r="D59" s="255"/>
      <c r="E59" s="255"/>
      <c r="F59" s="255"/>
      <c r="G59" s="255"/>
    </row>
    <row r="60" spans="1:7" ht="15.75">
      <c r="B60" s="21" t="s">
        <v>178</v>
      </c>
      <c r="F60" s="316"/>
      <c r="G60" s="317"/>
    </row>
    <row r="61" spans="1:7" ht="30" customHeight="1">
      <c r="B61" s="282" t="s">
        <v>179</v>
      </c>
      <c r="C61" s="282"/>
      <c r="D61" s="282"/>
      <c r="E61" s="282"/>
      <c r="F61" s="282"/>
      <c r="G61" s="282"/>
    </row>
    <row r="62" spans="1:7" ht="52.5" customHeight="1">
      <c r="B62" s="307"/>
      <c r="C62" s="308"/>
      <c r="D62" s="308"/>
      <c r="E62" s="308"/>
      <c r="F62" s="308"/>
      <c r="G62" s="309"/>
    </row>
  </sheetData>
  <sheetProtection password="CC78" sheet="1" formatCells="0" formatColumns="0" formatRows="0"/>
  <mergeCells count="71">
    <mergeCell ref="F60:G60"/>
    <mergeCell ref="G29:H29"/>
    <mergeCell ref="G30:H30"/>
    <mergeCell ref="G31:H31"/>
    <mergeCell ref="G32:H32"/>
    <mergeCell ref="G28:H28"/>
    <mergeCell ref="G10:H10"/>
    <mergeCell ref="G11:H11"/>
    <mergeCell ref="G12:H12"/>
    <mergeCell ref="G13:H13"/>
    <mergeCell ref="G14:H14"/>
    <mergeCell ref="G15:H15"/>
    <mergeCell ref="G22:H22"/>
    <mergeCell ref="G23:H23"/>
    <mergeCell ref="G24:H24"/>
    <mergeCell ref="G26:H26"/>
    <mergeCell ref="G27:H27"/>
    <mergeCell ref="C32:D32"/>
    <mergeCell ref="E32:F32"/>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0:D20"/>
    <mergeCell ref="E20:F20"/>
    <mergeCell ref="C21:D21"/>
    <mergeCell ref="E21:F21"/>
    <mergeCell ref="C22:D22"/>
    <mergeCell ref="E22:F22"/>
    <mergeCell ref="C18:D18"/>
    <mergeCell ref="E18:F18"/>
    <mergeCell ref="G16:H16"/>
    <mergeCell ref="G18:H18"/>
    <mergeCell ref="G19:H19"/>
    <mergeCell ref="C10:D10"/>
    <mergeCell ref="E10:F10"/>
    <mergeCell ref="C11:D11"/>
    <mergeCell ref="C16:D16"/>
    <mergeCell ref="E16:F16"/>
    <mergeCell ref="E11:F11"/>
    <mergeCell ref="C12:D12"/>
    <mergeCell ref="C15:D15"/>
    <mergeCell ref="E15:F15"/>
    <mergeCell ref="B62:G62"/>
    <mergeCell ref="B57:G57"/>
    <mergeCell ref="B58:G58"/>
    <mergeCell ref="E12:F12"/>
    <mergeCell ref="C13:D13"/>
    <mergeCell ref="E13:F13"/>
    <mergeCell ref="C14:D14"/>
    <mergeCell ref="E14:F14"/>
    <mergeCell ref="C19:D19"/>
    <mergeCell ref="E19:F19"/>
    <mergeCell ref="B35:G35"/>
    <mergeCell ref="G20:H20"/>
    <mergeCell ref="G21:H21"/>
    <mergeCell ref="B61:G61"/>
    <mergeCell ref="C48:D48"/>
    <mergeCell ref="C47:D47"/>
  </mergeCells>
  <dataValidations disablePrompts="1" count="2">
    <dataValidation type="list" allowBlank="1" showInputMessage="1" showErrorMessage="1" sqref="C16:H16 C24:H24 C32:H32" xr:uid="{00000000-0002-0000-0500-000000000000}">
      <formula1>$K$10:$K$13</formula1>
    </dataValidation>
    <dataValidation type="list" allowBlank="1" showInputMessage="1" showErrorMessage="1" sqref="G37:G45" xr:uid="{00000000-0002-0000-0500-000001000000}">
      <formula1>$K$37:$K$38</formula1>
    </dataValidation>
  </dataValidations>
  <pageMargins left="0.5" right="0.5" top="0.75" bottom="0.75" header="0.3" footer="0.3"/>
  <pageSetup scale="87" orientation="landscape" r:id="rId1"/>
  <headerFooter>
    <oddHeader>&amp;C&amp;KFF0000Restricted</oddHeader>
  </headerFooter>
  <rowBreaks count="1" manualBreakCount="1">
    <brk id="3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0</xdr:col>
                    <xdr:colOff>0</xdr:colOff>
                    <xdr:row>1</xdr:row>
                    <xdr:rowOff>133350</xdr:rowOff>
                  </from>
                  <to>
                    <xdr:col>1</xdr:col>
                    <xdr:colOff>9525</xdr:colOff>
                    <xdr:row>3</xdr:row>
                    <xdr:rowOff>19050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0</xdr:col>
                    <xdr:colOff>0</xdr:colOff>
                    <xdr:row>2</xdr:row>
                    <xdr:rowOff>171450</xdr:rowOff>
                  </from>
                  <to>
                    <xdr:col>1</xdr:col>
                    <xdr:colOff>9525</xdr:colOff>
                    <xdr:row>4</xdr:row>
                    <xdr:rowOff>28575</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0</xdr:col>
                    <xdr:colOff>0</xdr:colOff>
                    <xdr:row>2</xdr:row>
                    <xdr:rowOff>171450</xdr:rowOff>
                  </from>
                  <to>
                    <xdr:col>1</xdr:col>
                    <xdr:colOff>9525</xdr:colOff>
                    <xdr:row>4</xdr:row>
                    <xdr:rowOff>28575</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0</xdr:col>
                    <xdr:colOff>0</xdr:colOff>
                    <xdr:row>2</xdr:row>
                    <xdr:rowOff>171450</xdr:rowOff>
                  </from>
                  <to>
                    <xdr:col>1</xdr:col>
                    <xdr:colOff>9525</xdr:colOff>
                    <xdr:row>4</xdr:row>
                    <xdr:rowOff>28575</xdr:rowOff>
                  </to>
                </anchor>
              </controlPr>
            </control>
          </mc:Choice>
        </mc:AlternateContent>
        <mc:AlternateContent xmlns:mc="http://schemas.openxmlformats.org/markup-compatibility/2006">
          <mc:Choice Requires="x14">
            <control shapeId="11281" r:id="rId8" name="Check Box 17">
              <controlPr defaultSize="0" autoFill="0" autoLine="0" autoPict="0">
                <anchor moveWithCells="1">
                  <from>
                    <xdr:col>0</xdr:col>
                    <xdr:colOff>0</xdr:colOff>
                    <xdr:row>5</xdr:row>
                    <xdr:rowOff>180975</xdr:rowOff>
                  </from>
                  <to>
                    <xdr:col>1</xdr:col>
                    <xdr:colOff>9525</xdr:colOff>
                    <xdr:row>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O84"/>
  <sheetViews>
    <sheetView zoomScaleNormal="100" zoomScaleSheetLayoutView="130" workbookViewId="0">
      <selection activeCell="E13" sqref="E13"/>
    </sheetView>
  </sheetViews>
  <sheetFormatPr defaultColWidth="11.42578125" defaultRowHeight="15"/>
  <cols>
    <col min="1" max="1" width="3.42578125" style="22" customWidth="1"/>
    <col min="2" max="2" width="6.28515625" style="22" customWidth="1"/>
    <col min="3" max="3" width="9.140625" style="22" customWidth="1"/>
    <col min="4" max="4" width="11.140625" style="86" customWidth="1"/>
    <col min="5" max="5" width="16.140625" style="22" bestFit="1" customWidth="1"/>
    <col min="6" max="6" width="15.5703125" style="22" customWidth="1"/>
    <col min="7" max="7" width="11.85546875" style="22" bestFit="1" customWidth="1"/>
    <col min="8" max="8" width="12.85546875" style="22" customWidth="1"/>
    <col min="9" max="10" width="10.7109375" style="22" customWidth="1"/>
    <col min="11" max="11" width="12.5703125" style="22" bestFit="1" customWidth="1"/>
    <col min="12" max="12" width="9" style="22" bestFit="1" customWidth="1"/>
    <col min="13" max="13" width="10.28515625" style="22" bestFit="1" customWidth="1"/>
    <col min="14" max="14" width="10.85546875" style="22" customWidth="1"/>
    <col min="15" max="15" width="12.85546875" style="22" customWidth="1"/>
    <col min="16" max="16384" width="11.42578125" style="22"/>
  </cols>
  <sheetData>
    <row r="1" spans="1:15" ht="18">
      <c r="A1" s="90" t="s">
        <v>180</v>
      </c>
      <c r="D1" s="264"/>
      <c r="L1" s="254" t="str">
        <f>IF(+'1a. Project Info'!C19="","",'1a. Project Info'!C19)</f>
        <v/>
      </c>
    </row>
    <row r="2" spans="1:15">
      <c r="D2" s="264"/>
    </row>
    <row r="3" spans="1:15">
      <c r="A3" s="29"/>
      <c r="B3" s="22" t="s">
        <v>181</v>
      </c>
      <c r="D3" s="22"/>
      <c r="E3" s="254"/>
      <c r="F3" s="254"/>
    </row>
    <row r="4" spans="1:15">
      <c r="A4" s="29"/>
      <c r="B4" s="2" t="s">
        <v>182</v>
      </c>
      <c r="C4" s="2"/>
      <c r="D4" s="22"/>
      <c r="E4" s="254"/>
      <c r="F4" s="254"/>
    </row>
    <row r="6" spans="1:15" ht="15.75">
      <c r="A6" s="29"/>
      <c r="B6" s="22" t="s">
        <v>183</v>
      </c>
      <c r="D6" s="22"/>
      <c r="E6" s="254"/>
      <c r="F6" s="254"/>
      <c r="O6" s="28"/>
    </row>
    <row r="7" spans="1:15" ht="12" customHeight="1">
      <c r="A7" s="38"/>
      <c r="D7" s="22"/>
      <c r="E7" s="254"/>
      <c r="F7" s="254"/>
    </row>
    <row r="8" spans="1:15" ht="15.75">
      <c r="A8" s="257" t="s">
        <v>184</v>
      </c>
      <c r="B8" s="100"/>
      <c r="C8" s="100"/>
      <c r="D8" s="264"/>
      <c r="O8" s="28"/>
    </row>
    <row r="9" spans="1:15" ht="15.75" customHeight="1">
      <c r="A9" s="281" t="s">
        <v>185</v>
      </c>
      <c r="B9" s="281"/>
      <c r="C9" s="281"/>
      <c r="D9" s="281"/>
      <c r="E9" s="281"/>
      <c r="F9" s="281"/>
      <c r="G9" s="281"/>
      <c r="H9" s="281"/>
      <c r="I9" s="281"/>
      <c r="J9" s="281"/>
      <c r="K9" s="281"/>
      <c r="L9" s="281"/>
      <c r="M9" s="59"/>
      <c r="O9" s="28"/>
    </row>
    <row r="10" spans="1:15" ht="45" customHeight="1">
      <c r="A10" s="281"/>
      <c r="B10" s="281"/>
      <c r="C10" s="281"/>
      <c r="D10" s="281"/>
      <c r="E10" s="281"/>
      <c r="F10" s="281"/>
      <c r="G10" s="281"/>
      <c r="H10" s="281"/>
      <c r="I10" s="281"/>
      <c r="J10" s="281"/>
      <c r="K10" s="281"/>
      <c r="L10" s="281"/>
      <c r="M10" s="59"/>
      <c r="O10" s="28"/>
    </row>
    <row r="11" spans="1:15" ht="15.75" customHeight="1">
      <c r="A11" s="182"/>
      <c r="B11" s="182"/>
      <c r="C11" s="182"/>
      <c r="D11" s="182"/>
      <c r="E11" s="171"/>
      <c r="F11" s="102"/>
      <c r="N11" s="337" t="s">
        <v>186</v>
      </c>
      <c r="O11" s="337"/>
    </row>
    <row r="12" spans="1:15" ht="15.75">
      <c r="A12" s="38"/>
      <c r="D12" s="22"/>
      <c r="E12" s="254"/>
      <c r="F12" s="254"/>
      <c r="I12" s="319" t="s">
        <v>187</v>
      </c>
      <c r="J12" s="319"/>
      <c r="N12" s="337"/>
      <c r="O12" s="337"/>
    </row>
    <row r="13" spans="1:15" s="33" customFormat="1" ht="30.75" customHeight="1">
      <c r="A13" s="338" t="s">
        <v>188</v>
      </c>
      <c r="B13" s="338"/>
      <c r="C13" s="212" t="s">
        <v>189</v>
      </c>
      <c r="D13" s="256" t="s">
        <v>190</v>
      </c>
      <c r="E13" s="212" t="s">
        <v>191</v>
      </c>
      <c r="F13" s="256" t="s">
        <v>192</v>
      </c>
      <c r="G13" s="256" t="s">
        <v>193</v>
      </c>
      <c r="H13" s="256" t="s">
        <v>194</v>
      </c>
      <c r="I13" s="256" t="s">
        <v>195</v>
      </c>
      <c r="J13" s="256" t="s">
        <v>196</v>
      </c>
      <c r="K13" s="256" t="s">
        <v>197</v>
      </c>
      <c r="L13" s="259" t="s">
        <v>198</v>
      </c>
      <c r="M13" s="259"/>
      <c r="N13" s="256" t="s">
        <v>199</v>
      </c>
      <c r="O13" s="256" t="s">
        <v>192</v>
      </c>
    </row>
    <row r="14" spans="1:15" ht="12" customHeight="1">
      <c r="D14" s="264"/>
    </row>
    <row r="15" spans="1:15" ht="15" customHeight="1">
      <c r="A15" s="336" t="s">
        <v>200</v>
      </c>
      <c r="B15" s="336"/>
      <c r="C15" s="21"/>
      <c r="D15" s="21"/>
      <c r="E15" s="21"/>
    </row>
    <row r="16" spans="1:15" ht="15" customHeight="1">
      <c r="A16" s="328"/>
      <c r="B16" s="329"/>
      <c r="C16" s="213">
        <v>0.3</v>
      </c>
      <c r="D16" s="185"/>
      <c r="E16" s="9"/>
      <c r="F16" s="199"/>
      <c r="G16" s="192">
        <f>SUM(E16-F16)</f>
        <v>0</v>
      </c>
      <c r="H16" s="62">
        <f>SUM(A16*G16)</f>
        <v>0</v>
      </c>
      <c r="I16" s="62">
        <f>+H16*12</f>
        <v>0</v>
      </c>
      <c r="J16" s="194">
        <f>+A16*E16*12</f>
        <v>0</v>
      </c>
      <c r="K16" s="195" t="str">
        <f>IF(A16="","",A16/$A$70)</f>
        <v/>
      </c>
      <c r="L16" s="22" t="str">
        <f>IF(A16=0,"",+D16*A16)</f>
        <v/>
      </c>
      <c r="N16" s="190" t="str">
        <f>IF(D16="","",SUM(G16/D16))</f>
        <v/>
      </c>
      <c r="O16" s="62">
        <f t="shared" ref="O16:O23" si="0">+F16*12*A16</f>
        <v>0</v>
      </c>
    </row>
    <row r="17" spans="1:15" ht="15" customHeight="1">
      <c r="A17" s="328"/>
      <c r="B17" s="329"/>
      <c r="C17" s="213">
        <v>0.5</v>
      </c>
      <c r="D17" s="185"/>
      <c r="E17" s="9"/>
      <c r="F17" s="199"/>
      <c r="G17" s="192">
        <f t="shared" ref="G17:G23" si="1">SUM(E17-F17)</f>
        <v>0</v>
      </c>
      <c r="H17" s="62">
        <f t="shared" ref="H17:H23" si="2">SUM(A17*G17)</f>
        <v>0</v>
      </c>
      <c r="I17" s="62">
        <f t="shared" ref="I17:I23" si="3">+H17*12</f>
        <v>0</v>
      </c>
      <c r="J17" s="194">
        <f t="shared" ref="J17:J23" si="4">+A17*E17*12</f>
        <v>0</v>
      </c>
      <c r="K17" s="195" t="str">
        <f t="shared" ref="K17:K23" si="5">IF(A17="","",A17/$A$70)</f>
        <v/>
      </c>
      <c r="L17" s="22" t="str">
        <f t="shared" ref="L17:L23" si="6">IF(A17=0,"",+D17*A17)</f>
        <v/>
      </c>
      <c r="N17" s="190" t="str">
        <f t="shared" ref="N17:N23" si="7">IF(D17="","",SUM(G17/D17))</f>
        <v/>
      </c>
      <c r="O17" s="62">
        <f t="shared" si="0"/>
        <v>0</v>
      </c>
    </row>
    <row r="18" spans="1:15" ht="15" customHeight="1">
      <c r="A18" s="328"/>
      <c r="B18" s="329"/>
      <c r="C18" s="213">
        <v>0.6</v>
      </c>
      <c r="D18" s="185"/>
      <c r="E18" s="9"/>
      <c r="F18" s="199"/>
      <c r="G18" s="192">
        <f t="shared" si="1"/>
        <v>0</v>
      </c>
      <c r="H18" s="62">
        <f t="shared" si="2"/>
        <v>0</v>
      </c>
      <c r="I18" s="62">
        <f t="shared" si="3"/>
        <v>0</v>
      </c>
      <c r="J18" s="194">
        <f t="shared" si="4"/>
        <v>0</v>
      </c>
      <c r="K18" s="195" t="str">
        <f t="shared" si="5"/>
        <v/>
      </c>
      <c r="L18" s="22" t="str">
        <f t="shared" si="6"/>
        <v/>
      </c>
      <c r="N18" s="190" t="str">
        <f t="shared" si="7"/>
        <v/>
      </c>
      <c r="O18" s="62">
        <f t="shared" si="0"/>
        <v>0</v>
      </c>
    </row>
    <row r="19" spans="1:15" ht="15" customHeight="1">
      <c r="A19" s="328"/>
      <c r="B19" s="329"/>
      <c r="C19" s="213">
        <v>0.8</v>
      </c>
      <c r="D19" s="185"/>
      <c r="E19" s="9"/>
      <c r="F19" s="199"/>
      <c r="G19" s="192">
        <f t="shared" si="1"/>
        <v>0</v>
      </c>
      <c r="H19" s="62">
        <f t="shared" si="2"/>
        <v>0</v>
      </c>
      <c r="I19" s="62">
        <f t="shared" si="3"/>
        <v>0</v>
      </c>
      <c r="J19" s="194">
        <f t="shared" si="4"/>
        <v>0</v>
      </c>
      <c r="K19" s="195" t="str">
        <f t="shared" si="5"/>
        <v/>
      </c>
      <c r="L19" s="22" t="str">
        <f t="shared" si="6"/>
        <v/>
      </c>
      <c r="N19" s="190" t="str">
        <f t="shared" si="7"/>
        <v/>
      </c>
      <c r="O19" s="62">
        <f t="shared" si="0"/>
        <v>0</v>
      </c>
    </row>
    <row r="20" spans="1:15" ht="15" customHeight="1">
      <c r="A20" s="328"/>
      <c r="B20" s="329"/>
      <c r="C20" s="213">
        <v>1</v>
      </c>
      <c r="D20" s="185"/>
      <c r="E20" s="9"/>
      <c r="F20" s="199"/>
      <c r="G20" s="192">
        <f t="shared" si="1"/>
        <v>0</v>
      </c>
      <c r="H20" s="62">
        <f t="shared" si="2"/>
        <v>0</v>
      </c>
      <c r="I20" s="62">
        <f t="shared" si="3"/>
        <v>0</v>
      </c>
      <c r="J20" s="194">
        <f t="shared" si="4"/>
        <v>0</v>
      </c>
      <c r="K20" s="195" t="str">
        <f t="shared" si="5"/>
        <v/>
      </c>
      <c r="L20" s="22" t="str">
        <f t="shared" si="6"/>
        <v/>
      </c>
      <c r="N20" s="190" t="str">
        <f t="shared" si="7"/>
        <v/>
      </c>
      <c r="O20" s="62">
        <f t="shared" si="0"/>
        <v>0</v>
      </c>
    </row>
    <row r="21" spans="1:15" ht="15" customHeight="1">
      <c r="A21" s="328"/>
      <c r="B21" s="329"/>
      <c r="C21" s="213">
        <v>1.2</v>
      </c>
      <c r="D21" s="185"/>
      <c r="E21" s="9"/>
      <c r="F21" s="199"/>
      <c r="G21" s="192">
        <f t="shared" si="1"/>
        <v>0</v>
      </c>
      <c r="H21" s="62">
        <f t="shared" si="2"/>
        <v>0</v>
      </c>
      <c r="I21" s="62">
        <f t="shared" si="3"/>
        <v>0</v>
      </c>
      <c r="J21" s="194">
        <f t="shared" si="4"/>
        <v>0</v>
      </c>
      <c r="K21" s="195" t="str">
        <f t="shared" si="5"/>
        <v/>
      </c>
      <c r="L21" s="22" t="str">
        <f t="shared" si="6"/>
        <v/>
      </c>
      <c r="N21" s="190" t="str">
        <f t="shared" si="7"/>
        <v/>
      </c>
      <c r="O21" s="62">
        <f t="shared" si="0"/>
        <v>0</v>
      </c>
    </row>
    <row r="22" spans="1:15" ht="15.75">
      <c r="A22" s="328"/>
      <c r="B22" s="329"/>
      <c r="C22" s="259" t="s">
        <v>201</v>
      </c>
      <c r="D22" s="185"/>
      <c r="E22" s="9"/>
      <c r="F22" s="199"/>
      <c r="G22" s="192">
        <f t="shared" si="1"/>
        <v>0</v>
      </c>
      <c r="H22" s="62">
        <f t="shared" si="2"/>
        <v>0</v>
      </c>
      <c r="I22" s="62">
        <f t="shared" si="3"/>
        <v>0</v>
      </c>
      <c r="J22" s="194">
        <f t="shared" si="4"/>
        <v>0</v>
      </c>
      <c r="K22" s="195" t="str">
        <f t="shared" si="5"/>
        <v/>
      </c>
      <c r="L22" s="22" t="str">
        <f t="shared" si="6"/>
        <v/>
      </c>
      <c r="N22" s="190" t="str">
        <f t="shared" si="7"/>
        <v/>
      </c>
      <c r="O22" s="62">
        <f t="shared" si="0"/>
        <v>0</v>
      </c>
    </row>
    <row r="23" spans="1:15" ht="15.75">
      <c r="A23" s="328"/>
      <c r="B23" s="329"/>
      <c r="C23" s="259" t="s">
        <v>202</v>
      </c>
      <c r="D23" s="185"/>
      <c r="E23" s="9"/>
      <c r="F23" s="199"/>
      <c r="G23" s="192">
        <f t="shared" si="1"/>
        <v>0</v>
      </c>
      <c r="H23" s="62">
        <f t="shared" si="2"/>
        <v>0</v>
      </c>
      <c r="I23" s="62">
        <f t="shared" si="3"/>
        <v>0</v>
      </c>
      <c r="J23" s="194">
        <f t="shared" si="4"/>
        <v>0</v>
      </c>
      <c r="K23" s="195" t="str">
        <f t="shared" si="5"/>
        <v/>
      </c>
      <c r="L23" s="22" t="str">
        <f t="shared" si="6"/>
        <v/>
      </c>
      <c r="N23" s="189" t="str">
        <f t="shared" si="7"/>
        <v/>
      </c>
      <c r="O23" s="62">
        <f t="shared" si="0"/>
        <v>0</v>
      </c>
    </row>
    <row r="24" spans="1:15" ht="15.75">
      <c r="A24" s="331" t="str">
        <f>IF(SUM(A16:B23)=0,"",SUM(A16:B23))</f>
        <v/>
      </c>
      <c r="B24" s="331"/>
      <c r="C24" s="318" t="s">
        <v>203</v>
      </c>
      <c r="D24" s="318"/>
      <c r="E24" s="187"/>
      <c r="G24" s="193"/>
      <c r="H24" s="193"/>
    </row>
    <row r="25" spans="1:15" ht="15.75">
      <c r="A25" s="191"/>
      <c r="B25" s="191"/>
      <c r="C25" s="259"/>
      <c r="D25" s="186"/>
      <c r="E25" s="187"/>
      <c r="G25" s="193"/>
      <c r="H25" s="193"/>
    </row>
    <row r="26" spans="1:15" ht="15.75">
      <c r="A26" s="336" t="s">
        <v>204</v>
      </c>
      <c r="B26" s="336"/>
      <c r="D26" s="264"/>
      <c r="G26" s="193"/>
      <c r="H26" s="193"/>
    </row>
    <row r="27" spans="1:15" ht="15.75">
      <c r="A27" s="328"/>
      <c r="B27" s="329"/>
      <c r="C27" s="213">
        <v>0.3</v>
      </c>
      <c r="D27" s="185"/>
      <c r="E27" s="9"/>
      <c r="F27" s="199"/>
      <c r="G27" s="192">
        <f t="shared" ref="G27:G34" si="8">SUM(E27-F27)</f>
        <v>0</v>
      </c>
      <c r="H27" s="62">
        <f>SUM(A27*G27)</f>
        <v>0</v>
      </c>
      <c r="I27" s="62">
        <f>+H27*12</f>
        <v>0</v>
      </c>
      <c r="J27" s="194">
        <f>+A27*E27*12</f>
        <v>0</v>
      </c>
      <c r="K27" s="195" t="str">
        <f>IF(A27="","",A27/$A$70)</f>
        <v/>
      </c>
      <c r="L27" s="22" t="str">
        <f>IF(A27=0,"",+D27*A27)</f>
        <v/>
      </c>
      <c r="N27" s="190" t="str">
        <f>IF(D27="","",SUM(G27/D27))</f>
        <v/>
      </c>
      <c r="O27" s="62">
        <f t="shared" ref="O27:O34" si="9">+F27*12*A27</f>
        <v>0</v>
      </c>
    </row>
    <row r="28" spans="1:15" ht="15.75">
      <c r="A28" s="328"/>
      <c r="B28" s="329"/>
      <c r="C28" s="213">
        <v>0.5</v>
      </c>
      <c r="D28" s="185"/>
      <c r="E28" s="9"/>
      <c r="F28" s="199"/>
      <c r="G28" s="192">
        <f t="shared" si="8"/>
        <v>0</v>
      </c>
      <c r="H28" s="62">
        <f t="shared" ref="H28:H34" si="10">SUM(A28*G28)</f>
        <v>0</v>
      </c>
      <c r="I28" s="62">
        <f t="shared" ref="I28:I34" si="11">+H28*12</f>
        <v>0</v>
      </c>
      <c r="J28" s="194">
        <f t="shared" ref="J28:J34" si="12">+A28*E28*12</f>
        <v>0</v>
      </c>
      <c r="K28" s="195" t="str">
        <f t="shared" ref="K28:K34" si="13">IF(A28="","",A28/$A$70)</f>
        <v/>
      </c>
      <c r="L28" s="22" t="str">
        <f t="shared" ref="L28:L34" si="14">IF(A28=0,"",+D28*A28)</f>
        <v/>
      </c>
      <c r="N28" s="190" t="str">
        <f t="shared" ref="N28:N34" si="15">IF(D28="","",SUM(G28/D28))</f>
        <v/>
      </c>
      <c r="O28" s="62">
        <f t="shared" si="9"/>
        <v>0</v>
      </c>
    </row>
    <row r="29" spans="1:15" ht="15.75">
      <c r="A29" s="328"/>
      <c r="B29" s="329"/>
      <c r="C29" s="213">
        <v>0.6</v>
      </c>
      <c r="D29" s="185"/>
      <c r="E29" s="9"/>
      <c r="F29" s="199"/>
      <c r="G29" s="192">
        <f t="shared" si="8"/>
        <v>0</v>
      </c>
      <c r="H29" s="62">
        <f t="shared" si="10"/>
        <v>0</v>
      </c>
      <c r="I29" s="62">
        <f t="shared" si="11"/>
        <v>0</v>
      </c>
      <c r="J29" s="194">
        <f t="shared" si="12"/>
        <v>0</v>
      </c>
      <c r="K29" s="195" t="str">
        <f t="shared" si="13"/>
        <v/>
      </c>
      <c r="L29" s="22" t="str">
        <f t="shared" si="14"/>
        <v/>
      </c>
      <c r="N29" s="190" t="str">
        <f t="shared" si="15"/>
        <v/>
      </c>
      <c r="O29" s="62">
        <f t="shared" si="9"/>
        <v>0</v>
      </c>
    </row>
    <row r="30" spans="1:15" ht="15.75">
      <c r="A30" s="328"/>
      <c r="B30" s="329"/>
      <c r="C30" s="213">
        <v>0.8</v>
      </c>
      <c r="D30" s="185"/>
      <c r="E30" s="9"/>
      <c r="F30" s="199"/>
      <c r="G30" s="192">
        <f t="shared" si="8"/>
        <v>0</v>
      </c>
      <c r="H30" s="62">
        <f t="shared" si="10"/>
        <v>0</v>
      </c>
      <c r="I30" s="62">
        <f t="shared" si="11"/>
        <v>0</v>
      </c>
      <c r="J30" s="194">
        <f t="shared" si="12"/>
        <v>0</v>
      </c>
      <c r="K30" s="195" t="str">
        <f t="shared" si="13"/>
        <v/>
      </c>
      <c r="L30" s="22" t="str">
        <f t="shared" si="14"/>
        <v/>
      </c>
      <c r="N30" s="190" t="str">
        <f t="shared" si="15"/>
        <v/>
      </c>
      <c r="O30" s="62">
        <f t="shared" si="9"/>
        <v>0</v>
      </c>
    </row>
    <row r="31" spans="1:15" ht="15.75">
      <c r="A31" s="328"/>
      <c r="B31" s="329"/>
      <c r="C31" s="213">
        <v>1</v>
      </c>
      <c r="D31" s="185"/>
      <c r="E31" s="9"/>
      <c r="F31" s="199"/>
      <c r="G31" s="192">
        <f t="shared" si="8"/>
        <v>0</v>
      </c>
      <c r="H31" s="62">
        <f t="shared" si="10"/>
        <v>0</v>
      </c>
      <c r="I31" s="62">
        <f t="shared" si="11"/>
        <v>0</v>
      </c>
      <c r="J31" s="194">
        <f t="shared" si="12"/>
        <v>0</v>
      </c>
      <c r="K31" s="195" t="str">
        <f t="shared" si="13"/>
        <v/>
      </c>
      <c r="L31" s="22" t="str">
        <f t="shared" si="14"/>
        <v/>
      </c>
      <c r="N31" s="190" t="str">
        <f t="shared" si="15"/>
        <v/>
      </c>
      <c r="O31" s="62">
        <f t="shared" si="9"/>
        <v>0</v>
      </c>
    </row>
    <row r="32" spans="1:15" ht="15.75">
      <c r="A32" s="328"/>
      <c r="B32" s="329"/>
      <c r="C32" s="213">
        <v>1.2</v>
      </c>
      <c r="D32" s="185"/>
      <c r="E32" s="9"/>
      <c r="F32" s="199"/>
      <c r="G32" s="192">
        <f t="shared" si="8"/>
        <v>0</v>
      </c>
      <c r="H32" s="62">
        <f t="shared" si="10"/>
        <v>0</v>
      </c>
      <c r="I32" s="62">
        <f t="shared" si="11"/>
        <v>0</v>
      </c>
      <c r="J32" s="194">
        <f t="shared" si="12"/>
        <v>0</v>
      </c>
      <c r="K32" s="195" t="str">
        <f t="shared" si="13"/>
        <v/>
      </c>
      <c r="L32" s="22" t="str">
        <f t="shared" si="14"/>
        <v/>
      </c>
      <c r="N32" s="190" t="str">
        <f t="shared" si="15"/>
        <v/>
      </c>
      <c r="O32" s="62">
        <f t="shared" si="9"/>
        <v>0</v>
      </c>
    </row>
    <row r="33" spans="1:15" ht="15.75">
      <c r="A33" s="328"/>
      <c r="B33" s="329"/>
      <c r="C33" s="259" t="s">
        <v>201</v>
      </c>
      <c r="D33" s="185"/>
      <c r="E33" s="9"/>
      <c r="F33" s="199"/>
      <c r="G33" s="192">
        <f t="shared" si="8"/>
        <v>0</v>
      </c>
      <c r="H33" s="62">
        <f t="shared" si="10"/>
        <v>0</v>
      </c>
      <c r="I33" s="62">
        <f t="shared" si="11"/>
        <v>0</v>
      </c>
      <c r="J33" s="194">
        <f t="shared" si="12"/>
        <v>0</v>
      </c>
      <c r="K33" s="195" t="str">
        <f t="shared" si="13"/>
        <v/>
      </c>
      <c r="L33" s="22" t="str">
        <f t="shared" si="14"/>
        <v/>
      </c>
      <c r="N33" s="190" t="str">
        <f t="shared" si="15"/>
        <v/>
      </c>
      <c r="O33" s="62">
        <f t="shared" si="9"/>
        <v>0</v>
      </c>
    </row>
    <row r="34" spans="1:15" ht="15.75">
      <c r="A34" s="328"/>
      <c r="B34" s="329"/>
      <c r="C34" s="259" t="s">
        <v>202</v>
      </c>
      <c r="D34" s="185"/>
      <c r="E34" s="9"/>
      <c r="F34" s="199"/>
      <c r="G34" s="192">
        <f t="shared" si="8"/>
        <v>0</v>
      </c>
      <c r="H34" s="62">
        <f t="shared" si="10"/>
        <v>0</v>
      </c>
      <c r="I34" s="62">
        <f t="shared" si="11"/>
        <v>0</v>
      </c>
      <c r="J34" s="194">
        <f t="shared" si="12"/>
        <v>0</v>
      </c>
      <c r="K34" s="195" t="str">
        <f t="shared" si="13"/>
        <v/>
      </c>
      <c r="L34" s="22" t="str">
        <f t="shared" si="14"/>
        <v/>
      </c>
      <c r="N34" s="189" t="str">
        <f t="shared" si="15"/>
        <v/>
      </c>
      <c r="O34" s="62">
        <f t="shared" si="9"/>
        <v>0</v>
      </c>
    </row>
    <row r="35" spans="1:15" ht="15.75">
      <c r="A35" s="331" t="str">
        <f>IF(SUM(A27:B34)=0,"",SUM(A27:B34))</f>
        <v/>
      </c>
      <c r="B35" s="331"/>
      <c r="C35" s="318" t="s">
        <v>203</v>
      </c>
      <c r="D35" s="318"/>
      <c r="G35" s="193"/>
      <c r="H35" s="193"/>
    </row>
    <row r="36" spans="1:15" ht="15.75">
      <c r="A36" s="191"/>
      <c r="B36" s="191"/>
      <c r="C36" s="259"/>
      <c r="D36" s="264"/>
      <c r="G36" s="193"/>
      <c r="H36" s="193"/>
    </row>
    <row r="37" spans="1:15" ht="15.75">
      <c r="A37" s="336" t="s">
        <v>205</v>
      </c>
      <c r="B37" s="336"/>
      <c r="D37" s="264"/>
      <c r="G37" s="193"/>
      <c r="H37" s="193"/>
    </row>
    <row r="38" spans="1:15" ht="15.75">
      <c r="A38" s="328"/>
      <c r="B38" s="329"/>
      <c r="C38" s="213">
        <v>0.3</v>
      </c>
      <c r="D38" s="185"/>
      <c r="E38" s="9"/>
      <c r="F38" s="199"/>
      <c r="G38" s="192">
        <f t="shared" ref="G38:G45" si="16">SUM(E38-F38)</f>
        <v>0</v>
      </c>
      <c r="H38" s="62">
        <f>SUM(A38*G38)</f>
        <v>0</v>
      </c>
      <c r="I38" s="62">
        <f>+H38*12</f>
        <v>0</v>
      </c>
      <c r="J38" s="194">
        <f>+A38*E38*12</f>
        <v>0</v>
      </c>
      <c r="K38" s="195" t="str">
        <f>IF(A38="","",A38/$A$70)</f>
        <v/>
      </c>
      <c r="L38" s="22" t="str">
        <f>IF(A38=0,"",+D38*A38)</f>
        <v/>
      </c>
      <c r="N38" s="190" t="str">
        <f>IF(D38="","",SUM(G38/D38))</f>
        <v/>
      </c>
      <c r="O38" s="62">
        <f t="shared" ref="O38:O45" si="17">+F38*12*A38</f>
        <v>0</v>
      </c>
    </row>
    <row r="39" spans="1:15" ht="15.75">
      <c r="A39" s="328"/>
      <c r="B39" s="329"/>
      <c r="C39" s="213">
        <v>0.5</v>
      </c>
      <c r="D39" s="185"/>
      <c r="E39" s="9"/>
      <c r="F39" s="199"/>
      <c r="G39" s="192">
        <f t="shared" si="16"/>
        <v>0</v>
      </c>
      <c r="H39" s="62">
        <f t="shared" ref="H39:H45" si="18">SUM(A39*G39)</f>
        <v>0</v>
      </c>
      <c r="I39" s="62">
        <f t="shared" ref="I39:I45" si="19">+H39*12</f>
        <v>0</v>
      </c>
      <c r="J39" s="194">
        <f t="shared" ref="J39:J45" si="20">+A39*E39*12</f>
        <v>0</v>
      </c>
      <c r="K39" s="195" t="str">
        <f t="shared" ref="K39:K45" si="21">IF(A39="","",A39/$A$70)</f>
        <v/>
      </c>
      <c r="L39" s="22" t="str">
        <f t="shared" ref="L39:L45" si="22">IF(A39=0,"",+D39*A39)</f>
        <v/>
      </c>
      <c r="N39" s="190" t="str">
        <f t="shared" ref="N39:N45" si="23">IF(D39="","",SUM(G39/D39))</f>
        <v/>
      </c>
      <c r="O39" s="62">
        <f t="shared" si="17"/>
        <v>0</v>
      </c>
    </row>
    <row r="40" spans="1:15" ht="15.75">
      <c r="A40" s="328"/>
      <c r="B40" s="329"/>
      <c r="C40" s="213">
        <v>0.6</v>
      </c>
      <c r="D40" s="185"/>
      <c r="E40" s="9"/>
      <c r="F40" s="199"/>
      <c r="G40" s="192">
        <f t="shared" si="16"/>
        <v>0</v>
      </c>
      <c r="H40" s="62">
        <f t="shared" si="18"/>
        <v>0</v>
      </c>
      <c r="I40" s="62">
        <f t="shared" si="19"/>
        <v>0</v>
      </c>
      <c r="J40" s="194">
        <f t="shared" si="20"/>
        <v>0</v>
      </c>
      <c r="K40" s="195" t="str">
        <f t="shared" si="21"/>
        <v/>
      </c>
      <c r="L40" s="22" t="str">
        <f t="shared" si="22"/>
        <v/>
      </c>
      <c r="N40" s="190" t="str">
        <f t="shared" si="23"/>
        <v/>
      </c>
      <c r="O40" s="62">
        <f t="shared" si="17"/>
        <v>0</v>
      </c>
    </row>
    <row r="41" spans="1:15" ht="15.75">
      <c r="A41" s="328"/>
      <c r="B41" s="329"/>
      <c r="C41" s="213">
        <v>0.8</v>
      </c>
      <c r="D41" s="185"/>
      <c r="E41" s="9"/>
      <c r="F41" s="199"/>
      <c r="G41" s="192">
        <f t="shared" si="16"/>
        <v>0</v>
      </c>
      <c r="H41" s="62">
        <f t="shared" si="18"/>
        <v>0</v>
      </c>
      <c r="I41" s="62">
        <f t="shared" si="19"/>
        <v>0</v>
      </c>
      <c r="J41" s="194">
        <f t="shared" si="20"/>
        <v>0</v>
      </c>
      <c r="K41" s="195" t="str">
        <f t="shared" si="21"/>
        <v/>
      </c>
      <c r="L41" s="22" t="str">
        <f t="shared" si="22"/>
        <v/>
      </c>
      <c r="N41" s="190" t="str">
        <f t="shared" si="23"/>
        <v/>
      </c>
      <c r="O41" s="62">
        <f t="shared" si="17"/>
        <v>0</v>
      </c>
    </row>
    <row r="42" spans="1:15" ht="15.75">
      <c r="A42" s="328"/>
      <c r="B42" s="329"/>
      <c r="C42" s="213">
        <v>1</v>
      </c>
      <c r="D42" s="185"/>
      <c r="E42" s="9"/>
      <c r="F42" s="199"/>
      <c r="G42" s="192">
        <f t="shared" si="16"/>
        <v>0</v>
      </c>
      <c r="H42" s="62">
        <f t="shared" si="18"/>
        <v>0</v>
      </c>
      <c r="I42" s="62">
        <f t="shared" si="19"/>
        <v>0</v>
      </c>
      <c r="J42" s="194">
        <f t="shared" si="20"/>
        <v>0</v>
      </c>
      <c r="K42" s="195" t="str">
        <f t="shared" si="21"/>
        <v/>
      </c>
      <c r="L42" s="22" t="str">
        <f t="shared" si="22"/>
        <v/>
      </c>
      <c r="N42" s="190" t="str">
        <f t="shared" si="23"/>
        <v/>
      </c>
      <c r="O42" s="62">
        <f t="shared" si="17"/>
        <v>0</v>
      </c>
    </row>
    <row r="43" spans="1:15" ht="15.75">
      <c r="A43" s="328"/>
      <c r="B43" s="329"/>
      <c r="C43" s="213">
        <v>1.2</v>
      </c>
      <c r="D43" s="185"/>
      <c r="E43" s="9"/>
      <c r="F43" s="199"/>
      <c r="G43" s="192">
        <f t="shared" si="16"/>
        <v>0</v>
      </c>
      <c r="H43" s="62">
        <f t="shared" si="18"/>
        <v>0</v>
      </c>
      <c r="I43" s="62">
        <f t="shared" si="19"/>
        <v>0</v>
      </c>
      <c r="J43" s="194">
        <f t="shared" si="20"/>
        <v>0</v>
      </c>
      <c r="K43" s="195" t="str">
        <f t="shared" si="21"/>
        <v/>
      </c>
      <c r="L43" s="22" t="str">
        <f t="shared" si="22"/>
        <v/>
      </c>
      <c r="N43" s="190" t="str">
        <f t="shared" si="23"/>
        <v/>
      </c>
      <c r="O43" s="62">
        <f t="shared" si="17"/>
        <v>0</v>
      </c>
    </row>
    <row r="44" spans="1:15" ht="15.75">
      <c r="A44" s="328"/>
      <c r="B44" s="329"/>
      <c r="C44" s="259" t="s">
        <v>201</v>
      </c>
      <c r="D44" s="185"/>
      <c r="E44" s="9"/>
      <c r="F44" s="199"/>
      <c r="G44" s="192">
        <f t="shared" si="16"/>
        <v>0</v>
      </c>
      <c r="H44" s="62">
        <f t="shared" si="18"/>
        <v>0</v>
      </c>
      <c r="I44" s="62">
        <f t="shared" si="19"/>
        <v>0</v>
      </c>
      <c r="J44" s="194">
        <f t="shared" si="20"/>
        <v>0</v>
      </c>
      <c r="K44" s="195" t="str">
        <f t="shared" si="21"/>
        <v/>
      </c>
      <c r="L44" s="22" t="str">
        <f t="shared" si="22"/>
        <v/>
      </c>
      <c r="N44" s="190" t="str">
        <f t="shared" si="23"/>
        <v/>
      </c>
      <c r="O44" s="62">
        <f t="shared" si="17"/>
        <v>0</v>
      </c>
    </row>
    <row r="45" spans="1:15" ht="15.75">
      <c r="A45" s="328"/>
      <c r="B45" s="329"/>
      <c r="C45" s="259" t="s">
        <v>202</v>
      </c>
      <c r="D45" s="185"/>
      <c r="E45" s="9"/>
      <c r="F45" s="199"/>
      <c r="G45" s="192">
        <f t="shared" si="16"/>
        <v>0</v>
      </c>
      <c r="H45" s="62">
        <f t="shared" si="18"/>
        <v>0</v>
      </c>
      <c r="I45" s="62">
        <f t="shared" si="19"/>
        <v>0</v>
      </c>
      <c r="J45" s="194">
        <f t="shared" si="20"/>
        <v>0</v>
      </c>
      <c r="K45" s="195" t="str">
        <f t="shared" si="21"/>
        <v/>
      </c>
      <c r="L45" s="22" t="str">
        <f t="shared" si="22"/>
        <v/>
      </c>
      <c r="N45" s="189" t="str">
        <f t="shared" si="23"/>
        <v/>
      </c>
      <c r="O45" s="62">
        <f t="shared" si="17"/>
        <v>0</v>
      </c>
    </row>
    <row r="46" spans="1:15" ht="15.75">
      <c r="A46" s="331" t="str">
        <f>IF(SUM(A38:B45)=0,"",SUM(A38:B45))</f>
        <v/>
      </c>
      <c r="B46" s="331"/>
      <c r="C46" s="318" t="s">
        <v>203</v>
      </c>
      <c r="D46" s="318"/>
      <c r="G46" s="193"/>
      <c r="H46" s="193"/>
    </row>
    <row r="47" spans="1:15" ht="15.75">
      <c r="A47" s="191"/>
      <c r="B47" s="191"/>
      <c r="C47" s="259"/>
      <c r="D47" s="264"/>
      <c r="G47" s="193"/>
      <c r="H47" s="193"/>
    </row>
    <row r="48" spans="1:15" ht="15.75">
      <c r="A48" s="336" t="s">
        <v>206</v>
      </c>
      <c r="B48" s="336"/>
      <c r="D48" s="264"/>
      <c r="G48" s="193"/>
      <c r="H48" s="193"/>
    </row>
    <row r="49" spans="1:15" ht="15.75">
      <c r="A49" s="328"/>
      <c r="B49" s="329"/>
      <c r="C49" s="213">
        <v>0.3</v>
      </c>
      <c r="D49" s="185"/>
      <c r="E49" s="9"/>
      <c r="F49" s="199"/>
      <c r="G49" s="192">
        <f t="shared" ref="G49:G56" si="24">SUM(E49-F49)</f>
        <v>0</v>
      </c>
      <c r="H49" s="62">
        <f>SUM(A49*G49)</f>
        <v>0</v>
      </c>
      <c r="I49" s="62">
        <f>+H49*12</f>
        <v>0</v>
      </c>
      <c r="J49" s="194">
        <f>+A49*E49*12</f>
        <v>0</v>
      </c>
      <c r="K49" s="195" t="str">
        <f>IF(A49="","",A49/$A$70)</f>
        <v/>
      </c>
      <c r="L49" s="22" t="str">
        <f>IF(A49=0,"",+D49*A49)</f>
        <v/>
      </c>
      <c r="N49" s="190" t="str">
        <f>IF(D49="","",SUM(G49/D49))</f>
        <v/>
      </c>
      <c r="O49" s="62">
        <f t="shared" ref="O49:O56" si="25">+F49*12*A49</f>
        <v>0</v>
      </c>
    </row>
    <row r="50" spans="1:15" ht="15.75">
      <c r="A50" s="328"/>
      <c r="B50" s="329"/>
      <c r="C50" s="213">
        <v>0.5</v>
      </c>
      <c r="D50" s="185"/>
      <c r="E50" s="9"/>
      <c r="F50" s="199"/>
      <c r="G50" s="192">
        <f t="shared" si="24"/>
        <v>0</v>
      </c>
      <c r="H50" s="62">
        <f t="shared" ref="H50:H56" si="26">SUM(A50*G50)</f>
        <v>0</v>
      </c>
      <c r="I50" s="62">
        <f t="shared" ref="I50:I56" si="27">+H50*12</f>
        <v>0</v>
      </c>
      <c r="J50" s="194">
        <f t="shared" ref="J50:J56" si="28">+A50*E50*12</f>
        <v>0</v>
      </c>
      <c r="K50" s="195" t="str">
        <f t="shared" ref="K50:K56" si="29">IF(A50="","",A50/$A$70)</f>
        <v/>
      </c>
      <c r="L50" s="22" t="str">
        <f t="shared" ref="L50:L56" si="30">IF(A50=0,"",+D50*A50)</f>
        <v/>
      </c>
      <c r="N50" s="190" t="str">
        <f t="shared" ref="N50:N56" si="31">IF(D50="","",SUM(G50/D50))</f>
        <v/>
      </c>
      <c r="O50" s="62">
        <f t="shared" si="25"/>
        <v>0</v>
      </c>
    </row>
    <row r="51" spans="1:15" ht="15.75">
      <c r="A51" s="328"/>
      <c r="B51" s="329"/>
      <c r="C51" s="213">
        <v>0.6</v>
      </c>
      <c r="D51" s="185"/>
      <c r="E51" s="9"/>
      <c r="F51" s="199"/>
      <c r="G51" s="192">
        <f t="shared" si="24"/>
        <v>0</v>
      </c>
      <c r="H51" s="62">
        <f t="shared" si="26"/>
        <v>0</v>
      </c>
      <c r="I51" s="62">
        <f t="shared" si="27"/>
        <v>0</v>
      </c>
      <c r="J51" s="194">
        <f t="shared" si="28"/>
        <v>0</v>
      </c>
      <c r="K51" s="195" t="str">
        <f t="shared" si="29"/>
        <v/>
      </c>
      <c r="L51" s="22" t="str">
        <f t="shared" si="30"/>
        <v/>
      </c>
      <c r="N51" s="190" t="str">
        <f t="shared" si="31"/>
        <v/>
      </c>
      <c r="O51" s="62">
        <f t="shared" si="25"/>
        <v>0</v>
      </c>
    </row>
    <row r="52" spans="1:15" ht="15.75">
      <c r="A52" s="328"/>
      <c r="B52" s="329"/>
      <c r="C52" s="213">
        <v>0.8</v>
      </c>
      <c r="D52" s="185"/>
      <c r="E52" s="9"/>
      <c r="F52" s="199"/>
      <c r="G52" s="192">
        <f t="shared" si="24"/>
        <v>0</v>
      </c>
      <c r="H52" s="62">
        <f t="shared" si="26"/>
        <v>0</v>
      </c>
      <c r="I52" s="62">
        <f t="shared" si="27"/>
        <v>0</v>
      </c>
      <c r="J52" s="194">
        <f t="shared" si="28"/>
        <v>0</v>
      </c>
      <c r="K52" s="195" t="str">
        <f t="shared" si="29"/>
        <v/>
      </c>
      <c r="L52" s="22" t="str">
        <f t="shared" si="30"/>
        <v/>
      </c>
      <c r="N52" s="190" t="str">
        <f t="shared" si="31"/>
        <v/>
      </c>
      <c r="O52" s="62">
        <f t="shared" si="25"/>
        <v>0</v>
      </c>
    </row>
    <row r="53" spans="1:15" ht="15.75">
      <c r="A53" s="328"/>
      <c r="B53" s="329"/>
      <c r="C53" s="213">
        <v>1</v>
      </c>
      <c r="D53" s="185"/>
      <c r="E53" s="9"/>
      <c r="F53" s="199"/>
      <c r="G53" s="192">
        <f t="shared" si="24"/>
        <v>0</v>
      </c>
      <c r="H53" s="62">
        <f t="shared" si="26"/>
        <v>0</v>
      </c>
      <c r="I53" s="62">
        <f t="shared" si="27"/>
        <v>0</v>
      </c>
      <c r="J53" s="194">
        <f t="shared" si="28"/>
        <v>0</v>
      </c>
      <c r="K53" s="195" t="str">
        <f t="shared" si="29"/>
        <v/>
      </c>
      <c r="L53" s="22" t="str">
        <f t="shared" si="30"/>
        <v/>
      </c>
      <c r="N53" s="190" t="str">
        <f t="shared" si="31"/>
        <v/>
      </c>
      <c r="O53" s="62">
        <f t="shared" si="25"/>
        <v>0</v>
      </c>
    </row>
    <row r="54" spans="1:15" ht="15.75">
      <c r="A54" s="328"/>
      <c r="B54" s="329"/>
      <c r="C54" s="213">
        <v>1.2</v>
      </c>
      <c r="D54" s="185"/>
      <c r="E54" s="9"/>
      <c r="F54" s="199"/>
      <c r="G54" s="192">
        <f t="shared" si="24"/>
        <v>0</v>
      </c>
      <c r="H54" s="62">
        <f t="shared" si="26"/>
        <v>0</v>
      </c>
      <c r="I54" s="62">
        <f t="shared" si="27"/>
        <v>0</v>
      </c>
      <c r="J54" s="194">
        <f t="shared" si="28"/>
        <v>0</v>
      </c>
      <c r="K54" s="195" t="str">
        <f t="shared" si="29"/>
        <v/>
      </c>
      <c r="L54" s="22" t="str">
        <f t="shared" si="30"/>
        <v/>
      </c>
      <c r="N54" s="190" t="str">
        <f t="shared" si="31"/>
        <v/>
      </c>
      <c r="O54" s="62">
        <f t="shared" si="25"/>
        <v>0</v>
      </c>
    </row>
    <row r="55" spans="1:15" ht="15.75">
      <c r="A55" s="328"/>
      <c r="B55" s="329"/>
      <c r="C55" s="259" t="s">
        <v>201</v>
      </c>
      <c r="D55" s="185"/>
      <c r="E55" s="9"/>
      <c r="F55" s="199"/>
      <c r="G55" s="192">
        <f t="shared" si="24"/>
        <v>0</v>
      </c>
      <c r="H55" s="62">
        <f t="shared" si="26"/>
        <v>0</v>
      </c>
      <c r="I55" s="62">
        <f t="shared" si="27"/>
        <v>0</v>
      </c>
      <c r="J55" s="194">
        <f t="shared" si="28"/>
        <v>0</v>
      </c>
      <c r="K55" s="195" t="str">
        <f t="shared" si="29"/>
        <v/>
      </c>
      <c r="L55" s="22" t="str">
        <f t="shared" si="30"/>
        <v/>
      </c>
      <c r="N55" s="190" t="str">
        <f t="shared" si="31"/>
        <v/>
      </c>
      <c r="O55" s="62">
        <f t="shared" si="25"/>
        <v>0</v>
      </c>
    </row>
    <row r="56" spans="1:15" ht="15.75">
      <c r="A56" s="328"/>
      <c r="B56" s="329"/>
      <c r="C56" s="259" t="s">
        <v>202</v>
      </c>
      <c r="D56" s="185"/>
      <c r="E56" s="9"/>
      <c r="F56" s="199"/>
      <c r="G56" s="192">
        <f t="shared" si="24"/>
        <v>0</v>
      </c>
      <c r="H56" s="62">
        <f t="shared" si="26"/>
        <v>0</v>
      </c>
      <c r="I56" s="62">
        <f t="shared" si="27"/>
        <v>0</v>
      </c>
      <c r="J56" s="194">
        <f t="shared" si="28"/>
        <v>0</v>
      </c>
      <c r="K56" s="195" t="str">
        <f t="shared" si="29"/>
        <v/>
      </c>
      <c r="L56" s="22" t="str">
        <f t="shared" si="30"/>
        <v/>
      </c>
      <c r="N56" s="189" t="str">
        <f t="shared" si="31"/>
        <v/>
      </c>
      <c r="O56" s="62">
        <f t="shared" si="25"/>
        <v>0</v>
      </c>
    </row>
    <row r="57" spans="1:15" ht="15.75">
      <c r="A57" s="331" t="str">
        <f>IF(SUM(A49:B56)=0,"",SUM(A49:B56))</f>
        <v/>
      </c>
      <c r="B57" s="331"/>
      <c r="C57" s="318" t="s">
        <v>203</v>
      </c>
      <c r="D57" s="318"/>
      <c r="G57" s="193"/>
      <c r="H57" s="193"/>
    </row>
    <row r="58" spans="1:15" ht="15.75">
      <c r="A58" s="191"/>
      <c r="B58" s="191"/>
      <c r="C58" s="259"/>
      <c r="D58" s="264"/>
      <c r="G58" s="193"/>
      <c r="H58" s="193"/>
    </row>
    <row r="59" spans="1:15" ht="15.75">
      <c r="A59" s="336" t="s">
        <v>207</v>
      </c>
      <c r="B59" s="336"/>
      <c r="D59" s="264"/>
      <c r="G59" s="193"/>
      <c r="H59" s="193"/>
    </row>
    <row r="60" spans="1:15" ht="15.75">
      <c r="A60" s="328"/>
      <c r="B60" s="329"/>
      <c r="C60" s="213">
        <v>0.3</v>
      </c>
      <c r="D60" s="185"/>
      <c r="E60" s="9"/>
      <c r="F60" s="199"/>
      <c r="G60" s="192">
        <f t="shared" ref="G60:G67" si="32">SUM(E60-F60)</f>
        <v>0</v>
      </c>
      <c r="H60" s="62">
        <f>SUM(A60*G60)</f>
        <v>0</v>
      </c>
      <c r="I60" s="62">
        <f>+H60*12</f>
        <v>0</v>
      </c>
      <c r="J60" s="194">
        <f>+A60*E60*12</f>
        <v>0</v>
      </c>
      <c r="K60" s="195" t="str">
        <f>IF(A60="","",A60/$A$70)</f>
        <v/>
      </c>
      <c r="L60" s="22" t="str">
        <f>IF(A60=0,"",+D60*A60)</f>
        <v/>
      </c>
      <c r="N60" s="190" t="str">
        <f>IF(D60="","",SUM(G60/D60))</f>
        <v/>
      </c>
      <c r="O60" s="62">
        <f t="shared" ref="O60:O67" si="33">+F60*12*A60</f>
        <v>0</v>
      </c>
    </row>
    <row r="61" spans="1:15" ht="15.75">
      <c r="A61" s="328"/>
      <c r="B61" s="329"/>
      <c r="C61" s="213">
        <v>0.5</v>
      </c>
      <c r="D61" s="185"/>
      <c r="E61" s="9"/>
      <c r="F61" s="199"/>
      <c r="G61" s="192">
        <f t="shared" si="32"/>
        <v>0</v>
      </c>
      <c r="H61" s="62">
        <f t="shared" ref="H61:H67" si="34">SUM(A61*G61)</f>
        <v>0</v>
      </c>
      <c r="I61" s="62">
        <f t="shared" ref="I61:I67" si="35">+H61*12</f>
        <v>0</v>
      </c>
      <c r="J61" s="194">
        <f t="shared" ref="J61:J67" si="36">+A61*E61*12</f>
        <v>0</v>
      </c>
      <c r="K61" s="195" t="str">
        <f t="shared" ref="K61:K67" si="37">IF(A61="","",A61/$A$70)</f>
        <v/>
      </c>
      <c r="L61" s="22" t="str">
        <f t="shared" ref="L61:L67" si="38">IF(A61=0,"",+D61*A61)</f>
        <v/>
      </c>
      <c r="N61" s="190" t="str">
        <f t="shared" ref="N61:N67" si="39">IF(D61="","",SUM(G61/D61))</f>
        <v/>
      </c>
      <c r="O61" s="62">
        <f t="shared" si="33"/>
        <v>0</v>
      </c>
    </row>
    <row r="62" spans="1:15" ht="15.75">
      <c r="A62" s="328"/>
      <c r="B62" s="329"/>
      <c r="C62" s="213">
        <v>0.6</v>
      </c>
      <c r="D62" s="185"/>
      <c r="E62" s="9"/>
      <c r="F62" s="199"/>
      <c r="G62" s="192">
        <f t="shared" si="32"/>
        <v>0</v>
      </c>
      <c r="H62" s="62">
        <f t="shared" si="34"/>
        <v>0</v>
      </c>
      <c r="I62" s="62">
        <f t="shared" si="35"/>
        <v>0</v>
      </c>
      <c r="J62" s="194">
        <f t="shared" si="36"/>
        <v>0</v>
      </c>
      <c r="K62" s="195" t="str">
        <f t="shared" si="37"/>
        <v/>
      </c>
      <c r="L62" s="22" t="str">
        <f t="shared" si="38"/>
        <v/>
      </c>
      <c r="N62" s="190" t="str">
        <f t="shared" si="39"/>
        <v/>
      </c>
      <c r="O62" s="62">
        <f t="shared" si="33"/>
        <v>0</v>
      </c>
    </row>
    <row r="63" spans="1:15" ht="15.75">
      <c r="A63" s="328"/>
      <c r="B63" s="329"/>
      <c r="C63" s="213">
        <v>0.8</v>
      </c>
      <c r="D63" s="185"/>
      <c r="E63" s="9"/>
      <c r="F63" s="199"/>
      <c r="G63" s="192">
        <f t="shared" si="32"/>
        <v>0</v>
      </c>
      <c r="H63" s="62">
        <f t="shared" si="34"/>
        <v>0</v>
      </c>
      <c r="I63" s="62">
        <f t="shared" si="35"/>
        <v>0</v>
      </c>
      <c r="J63" s="194">
        <f t="shared" si="36"/>
        <v>0</v>
      </c>
      <c r="K63" s="195" t="str">
        <f t="shared" si="37"/>
        <v/>
      </c>
      <c r="L63" s="22" t="str">
        <f t="shared" si="38"/>
        <v/>
      </c>
      <c r="N63" s="190" t="str">
        <f t="shared" si="39"/>
        <v/>
      </c>
      <c r="O63" s="62">
        <f t="shared" si="33"/>
        <v>0</v>
      </c>
    </row>
    <row r="64" spans="1:15" ht="15.75">
      <c r="A64" s="328"/>
      <c r="B64" s="329"/>
      <c r="C64" s="213">
        <v>1</v>
      </c>
      <c r="D64" s="185"/>
      <c r="E64" s="9"/>
      <c r="F64" s="199"/>
      <c r="G64" s="192">
        <f t="shared" si="32"/>
        <v>0</v>
      </c>
      <c r="H64" s="62">
        <f t="shared" si="34"/>
        <v>0</v>
      </c>
      <c r="I64" s="62">
        <f t="shared" si="35"/>
        <v>0</v>
      </c>
      <c r="J64" s="194">
        <f t="shared" si="36"/>
        <v>0</v>
      </c>
      <c r="K64" s="195" t="str">
        <f t="shared" si="37"/>
        <v/>
      </c>
      <c r="L64" s="22" t="str">
        <f t="shared" si="38"/>
        <v/>
      </c>
      <c r="N64" s="190" t="str">
        <f t="shared" si="39"/>
        <v/>
      </c>
      <c r="O64" s="62">
        <f t="shared" si="33"/>
        <v>0</v>
      </c>
    </row>
    <row r="65" spans="1:15" ht="15.75">
      <c r="A65" s="328"/>
      <c r="B65" s="329"/>
      <c r="C65" s="213">
        <v>1.2</v>
      </c>
      <c r="D65" s="185"/>
      <c r="E65" s="9"/>
      <c r="F65" s="199"/>
      <c r="G65" s="192">
        <f t="shared" si="32"/>
        <v>0</v>
      </c>
      <c r="H65" s="62">
        <f t="shared" si="34"/>
        <v>0</v>
      </c>
      <c r="I65" s="62">
        <f t="shared" si="35"/>
        <v>0</v>
      </c>
      <c r="J65" s="194">
        <f t="shared" si="36"/>
        <v>0</v>
      </c>
      <c r="K65" s="195" t="str">
        <f t="shared" si="37"/>
        <v/>
      </c>
      <c r="L65" s="22" t="str">
        <f t="shared" si="38"/>
        <v/>
      </c>
      <c r="N65" s="190" t="str">
        <f t="shared" si="39"/>
        <v/>
      </c>
      <c r="O65" s="62">
        <f t="shared" si="33"/>
        <v>0</v>
      </c>
    </row>
    <row r="66" spans="1:15" ht="15.75">
      <c r="A66" s="328"/>
      <c r="B66" s="329"/>
      <c r="C66" s="259" t="s">
        <v>201</v>
      </c>
      <c r="D66" s="185"/>
      <c r="E66" s="9"/>
      <c r="F66" s="199"/>
      <c r="G66" s="192">
        <f t="shared" si="32"/>
        <v>0</v>
      </c>
      <c r="H66" s="62">
        <f t="shared" si="34"/>
        <v>0</v>
      </c>
      <c r="I66" s="62">
        <f t="shared" si="35"/>
        <v>0</v>
      </c>
      <c r="J66" s="194">
        <f t="shared" si="36"/>
        <v>0</v>
      </c>
      <c r="K66" s="195" t="str">
        <f t="shared" si="37"/>
        <v/>
      </c>
      <c r="L66" s="22" t="str">
        <f t="shared" si="38"/>
        <v/>
      </c>
      <c r="N66" s="190" t="str">
        <f t="shared" si="39"/>
        <v/>
      </c>
      <c r="O66" s="62">
        <f t="shared" si="33"/>
        <v>0</v>
      </c>
    </row>
    <row r="67" spans="1:15" ht="15.75">
      <c r="A67" s="328"/>
      <c r="B67" s="329"/>
      <c r="C67" s="259" t="s">
        <v>202</v>
      </c>
      <c r="D67" s="185"/>
      <c r="E67" s="9"/>
      <c r="F67" s="199"/>
      <c r="G67" s="192">
        <f t="shared" si="32"/>
        <v>0</v>
      </c>
      <c r="H67" s="62">
        <f t="shared" si="34"/>
        <v>0</v>
      </c>
      <c r="I67" s="62">
        <f t="shared" si="35"/>
        <v>0</v>
      </c>
      <c r="J67" s="194">
        <f t="shared" si="36"/>
        <v>0</v>
      </c>
      <c r="K67" s="195" t="str">
        <f t="shared" si="37"/>
        <v/>
      </c>
      <c r="L67" s="22" t="str">
        <f t="shared" si="38"/>
        <v/>
      </c>
      <c r="N67" s="189" t="str">
        <f t="shared" si="39"/>
        <v/>
      </c>
      <c r="O67" s="62">
        <f t="shared" si="33"/>
        <v>0</v>
      </c>
    </row>
    <row r="68" spans="1:15" ht="15.75">
      <c r="A68" s="331" t="str">
        <f>IF(SUM(A60:B67)=0,"",SUM(A60:B67))</f>
        <v/>
      </c>
      <c r="B68" s="331"/>
      <c r="C68" s="318" t="s">
        <v>203</v>
      </c>
      <c r="D68" s="318"/>
      <c r="G68" s="193"/>
      <c r="H68" s="193"/>
    </row>
    <row r="70" spans="1:15" s="21" customFormat="1" ht="15.75">
      <c r="A70" s="330" t="str">
        <f>IF(SUM(A68,A57,A46,A35,A24)=0,"",SUM(A68,A57,A46,A35,A24))</f>
        <v/>
      </c>
      <c r="B70" s="330"/>
      <c r="C70" s="21" t="s">
        <v>208</v>
      </c>
      <c r="D70" s="259"/>
      <c r="H70" s="242">
        <f>SUM(H16:H67)</f>
        <v>0</v>
      </c>
      <c r="I70" s="242">
        <f>SUM(I16:I67)</f>
        <v>0</v>
      </c>
      <c r="J70" s="242">
        <f>SUM(J16:J67)</f>
        <v>0</v>
      </c>
      <c r="K70" s="243"/>
      <c r="L70" s="242">
        <f>SUM(L16:L67)</f>
        <v>0</v>
      </c>
      <c r="M70" s="243"/>
      <c r="N70" s="243"/>
      <c r="O70" s="242">
        <f>SUM(O16:O67)</f>
        <v>0</v>
      </c>
    </row>
    <row r="71" spans="1:15">
      <c r="D71" s="264"/>
    </row>
    <row r="72" spans="1:15" ht="15.75">
      <c r="A72" s="64" t="s">
        <v>209</v>
      </c>
      <c r="D72" s="22"/>
      <c r="E72" s="63"/>
      <c r="G72" s="63"/>
    </row>
    <row r="73" spans="1:15">
      <c r="D73" s="22"/>
      <c r="F73" s="63"/>
      <c r="H73" s="63"/>
    </row>
    <row r="74" spans="1:15" ht="15.75">
      <c r="A74" s="339" t="s">
        <v>27</v>
      </c>
      <c r="B74" s="339"/>
      <c r="C74" s="339"/>
      <c r="D74" s="262" t="s">
        <v>210</v>
      </c>
      <c r="E74" s="262"/>
      <c r="F74" s="260"/>
      <c r="G74" s="262" t="s">
        <v>211</v>
      </c>
      <c r="H74" s="327" t="s">
        <v>212</v>
      </c>
      <c r="I74" s="327"/>
      <c r="J74" s="322" t="s">
        <v>213</v>
      </c>
      <c r="K74" s="322"/>
    </row>
    <row r="75" spans="1:15" ht="15.75">
      <c r="A75" s="339" t="s">
        <v>214</v>
      </c>
      <c r="B75" s="339"/>
      <c r="C75" s="339"/>
      <c r="D75" s="262" t="s">
        <v>215</v>
      </c>
      <c r="E75" s="262" t="s">
        <v>216</v>
      </c>
      <c r="F75" s="260" t="s">
        <v>217</v>
      </c>
      <c r="G75" s="262" t="s">
        <v>218</v>
      </c>
      <c r="H75" s="327" t="s">
        <v>219</v>
      </c>
      <c r="I75" s="327"/>
      <c r="J75" s="323" t="s">
        <v>220</v>
      </c>
      <c r="K75" s="323"/>
    </row>
    <row r="76" spans="1:15">
      <c r="A76" s="324"/>
      <c r="B76" s="325"/>
      <c r="C76" s="326"/>
      <c r="D76" s="196"/>
      <c r="E76" s="209"/>
      <c r="F76" s="258">
        <f t="shared" ref="F76:F81" si="40">D76*E76</f>
        <v>0</v>
      </c>
      <c r="G76" s="197"/>
      <c r="H76" s="335"/>
      <c r="I76" s="335"/>
      <c r="J76" s="320">
        <f t="shared" ref="J76:J81" si="41">F76+H76</f>
        <v>0</v>
      </c>
      <c r="K76" s="320"/>
    </row>
    <row r="77" spans="1:15">
      <c r="A77" s="324"/>
      <c r="B77" s="325"/>
      <c r="C77" s="326"/>
      <c r="D77" s="196"/>
      <c r="E77" s="209"/>
      <c r="F77" s="258">
        <f t="shared" si="40"/>
        <v>0</v>
      </c>
      <c r="G77" s="197"/>
      <c r="H77" s="335"/>
      <c r="I77" s="335"/>
      <c r="J77" s="320">
        <f t="shared" si="41"/>
        <v>0</v>
      </c>
      <c r="K77" s="320"/>
    </row>
    <row r="78" spans="1:15">
      <c r="A78" s="324"/>
      <c r="B78" s="325"/>
      <c r="C78" s="326"/>
      <c r="D78" s="196"/>
      <c r="E78" s="209"/>
      <c r="F78" s="258">
        <f t="shared" si="40"/>
        <v>0</v>
      </c>
      <c r="G78" s="197"/>
      <c r="H78" s="335"/>
      <c r="I78" s="335"/>
      <c r="J78" s="320">
        <f t="shared" si="41"/>
        <v>0</v>
      </c>
      <c r="K78" s="320"/>
    </row>
    <row r="79" spans="1:15">
      <c r="A79" s="324"/>
      <c r="B79" s="325"/>
      <c r="C79" s="326"/>
      <c r="D79" s="196"/>
      <c r="E79" s="209"/>
      <c r="F79" s="258">
        <f t="shared" si="40"/>
        <v>0</v>
      </c>
      <c r="G79" s="197"/>
      <c r="H79" s="335"/>
      <c r="I79" s="335"/>
      <c r="J79" s="320">
        <f t="shared" si="41"/>
        <v>0</v>
      </c>
      <c r="K79" s="320"/>
    </row>
    <row r="80" spans="1:15">
      <c r="A80" s="324"/>
      <c r="B80" s="325"/>
      <c r="C80" s="326"/>
      <c r="D80" s="196"/>
      <c r="E80" s="209"/>
      <c r="F80" s="258">
        <f t="shared" si="40"/>
        <v>0</v>
      </c>
      <c r="G80" s="197"/>
      <c r="H80" s="335"/>
      <c r="I80" s="335"/>
      <c r="J80" s="320">
        <f t="shared" si="41"/>
        <v>0</v>
      </c>
      <c r="K80" s="320"/>
    </row>
    <row r="81" spans="1:11">
      <c r="A81" s="324"/>
      <c r="B81" s="325"/>
      <c r="C81" s="326"/>
      <c r="D81" s="196"/>
      <c r="E81" s="209"/>
      <c r="F81" s="258">
        <f t="shared" si="40"/>
        <v>0</v>
      </c>
      <c r="G81" s="197"/>
      <c r="H81" s="335"/>
      <c r="I81" s="335"/>
      <c r="J81" s="320">
        <f t="shared" si="41"/>
        <v>0</v>
      </c>
      <c r="K81" s="320"/>
    </row>
    <row r="82" spans="1:11" ht="15.75">
      <c r="A82" s="332" t="s">
        <v>221</v>
      </c>
      <c r="B82" s="333"/>
      <c r="C82" s="334"/>
      <c r="D82" s="198">
        <f>SUM(D76:D81)</f>
        <v>0</v>
      </c>
      <c r="E82" s="261"/>
      <c r="F82" s="261">
        <f>SUM(F76:F81)</f>
        <v>0</v>
      </c>
      <c r="G82" s="261"/>
      <c r="H82" s="321">
        <f>SUM(H76:H81)</f>
        <v>0</v>
      </c>
      <c r="I82" s="321"/>
      <c r="J82" s="321">
        <f>SUM(J76:J81)</f>
        <v>0</v>
      </c>
      <c r="K82" s="321"/>
    </row>
    <row r="83" spans="1:11">
      <c r="D83" s="22"/>
    </row>
    <row r="84" spans="1:11" ht="15.75">
      <c r="A84" s="319">
        <f>COUNTA(A76:A81)</f>
        <v>0</v>
      </c>
      <c r="B84" s="319"/>
      <c r="C84" s="319"/>
      <c r="D84" s="21" t="s">
        <v>222</v>
      </c>
    </row>
  </sheetData>
  <sheetProtection password="CC78" sheet="1" formatCells="0" formatColumns="0" formatRows="0"/>
  <mergeCells count="88">
    <mergeCell ref="N11:O12"/>
    <mergeCell ref="A13:B13"/>
    <mergeCell ref="A74:C74"/>
    <mergeCell ref="A75:C75"/>
    <mergeCell ref="A76:C76"/>
    <mergeCell ref="C24:D24"/>
    <mergeCell ref="C35:D35"/>
    <mergeCell ref="C46:D46"/>
    <mergeCell ref="C57:D57"/>
    <mergeCell ref="A15:B15"/>
    <mergeCell ref="A16:B16"/>
    <mergeCell ref="A17:B17"/>
    <mergeCell ref="A18:B18"/>
    <mergeCell ref="A19:B19"/>
    <mergeCell ref="A22:B22"/>
    <mergeCell ref="A20:B20"/>
    <mergeCell ref="A21:B21"/>
    <mergeCell ref="A44:B44"/>
    <mergeCell ref="A43:B43"/>
    <mergeCell ref="A37:B37"/>
    <mergeCell ref="A42:B42"/>
    <mergeCell ref="A23:B23"/>
    <mergeCell ref="A27:B27"/>
    <mergeCell ref="A28:B28"/>
    <mergeCell ref="A29:B29"/>
    <mergeCell ref="A30:B30"/>
    <mergeCell ref="A33:B33"/>
    <mergeCell ref="A31:B31"/>
    <mergeCell ref="A32:B32"/>
    <mergeCell ref="A26:B26"/>
    <mergeCell ref="A34:B34"/>
    <mergeCell ref="A38:B38"/>
    <mergeCell ref="A39:B39"/>
    <mergeCell ref="A40:B40"/>
    <mergeCell ref="A41:B41"/>
    <mergeCell ref="A62:B62"/>
    <mergeCell ref="A63:B63"/>
    <mergeCell ref="A48:B48"/>
    <mergeCell ref="A59:B59"/>
    <mergeCell ref="A50:B50"/>
    <mergeCell ref="A51:B51"/>
    <mergeCell ref="A52:B52"/>
    <mergeCell ref="A55:B55"/>
    <mergeCell ref="A53:B53"/>
    <mergeCell ref="A54:B54"/>
    <mergeCell ref="A84:C84"/>
    <mergeCell ref="A82:C82"/>
    <mergeCell ref="H76:I76"/>
    <mergeCell ref="H77:I77"/>
    <mergeCell ref="H78:I78"/>
    <mergeCell ref="H79:I79"/>
    <mergeCell ref="H80:I80"/>
    <mergeCell ref="H81:I81"/>
    <mergeCell ref="A77:C77"/>
    <mergeCell ref="A78:C78"/>
    <mergeCell ref="A79:C79"/>
    <mergeCell ref="A9:L10"/>
    <mergeCell ref="H74:I74"/>
    <mergeCell ref="H75:I75"/>
    <mergeCell ref="A67:B67"/>
    <mergeCell ref="A70:B70"/>
    <mergeCell ref="A24:B24"/>
    <mergeCell ref="A35:B35"/>
    <mergeCell ref="A46:B46"/>
    <mergeCell ref="A57:B57"/>
    <mergeCell ref="A68:B68"/>
    <mergeCell ref="A45:B45"/>
    <mergeCell ref="A49:B49"/>
    <mergeCell ref="A64:B64"/>
    <mergeCell ref="A65:B65"/>
    <mergeCell ref="A66:B66"/>
    <mergeCell ref="A56:B56"/>
    <mergeCell ref="C68:D68"/>
    <mergeCell ref="I12:J12"/>
    <mergeCell ref="J80:K80"/>
    <mergeCell ref="J81:K81"/>
    <mergeCell ref="J82:K82"/>
    <mergeCell ref="H82:I82"/>
    <mergeCell ref="J74:K74"/>
    <mergeCell ref="J75:K75"/>
    <mergeCell ref="A80:C80"/>
    <mergeCell ref="A81:C81"/>
    <mergeCell ref="J76:K76"/>
    <mergeCell ref="J77:K77"/>
    <mergeCell ref="J78:K78"/>
    <mergeCell ref="J79:K79"/>
    <mergeCell ref="A60:B60"/>
    <mergeCell ref="A61:B61"/>
  </mergeCells>
  <pageMargins left="0.25" right="0.25" top="0.75" bottom="0.75" header="0.3" footer="0.3"/>
  <pageSetup fitToHeight="0" orientation="landscape" r:id="rId1"/>
  <headerFooter>
    <oddHeader>&amp;C&amp;KFF0000Restricted</oddHeader>
  </headerFooter>
  <rowBreaks count="2" manualBreakCount="2">
    <brk id="24" max="11" man="1"/>
    <brk id="5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0</xdr:col>
                    <xdr:colOff>0</xdr:colOff>
                    <xdr:row>2</xdr:row>
                    <xdr:rowOff>0</xdr:rowOff>
                  </from>
                  <to>
                    <xdr:col>1</xdr:col>
                    <xdr:colOff>9525</xdr:colOff>
                    <xdr:row>3</xdr:row>
                    <xdr:rowOff>19050</xdr:rowOff>
                  </to>
                </anchor>
              </controlPr>
            </control>
          </mc:Choice>
        </mc:AlternateContent>
        <mc:AlternateContent xmlns:mc="http://schemas.openxmlformats.org/markup-compatibility/2006">
          <mc:Choice Requires="x14">
            <control shapeId="15373" r:id="rId5" name="Check Box 13">
              <controlPr defaultSize="0" autoFill="0" autoLine="0" autoPict="0">
                <anchor moveWithCells="1">
                  <from>
                    <xdr:col>0</xdr:col>
                    <xdr:colOff>0</xdr:colOff>
                    <xdr:row>2</xdr:row>
                    <xdr:rowOff>180975</xdr:rowOff>
                  </from>
                  <to>
                    <xdr:col>1</xdr:col>
                    <xdr:colOff>9525</xdr:colOff>
                    <xdr:row>4</xdr:row>
                    <xdr:rowOff>9525</xdr:rowOff>
                  </to>
                </anchor>
              </controlPr>
            </control>
          </mc:Choice>
        </mc:AlternateContent>
        <mc:AlternateContent xmlns:mc="http://schemas.openxmlformats.org/markup-compatibility/2006">
          <mc:Choice Requires="x14">
            <control shapeId="15374" r:id="rId6" name="Check Box 14">
              <controlPr defaultSize="0" autoFill="0" autoLine="0" autoPict="0">
                <anchor moveWithCells="1">
                  <from>
                    <xdr:col>0</xdr:col>
                    <xdr:colOff>0</xdr:colOff>
                    <xdr:row>5</xdr:row>
                    <xdr:rowOff>0</xdr:rowOff>
                  </from>
                  <to>
                    <xdr:col>1</xdr:col>
                    <xdr:colOff>9525</xdr:colOff>
                    <xdr:row>6</xdr:row>
                    <xdr:rowOff>9525</xdr:rowOff>
                  </to>
                </anchor>
              </controlPr>
            </control>
          </mc:Choice>
        </mc:AlternateContent>
        <mc:AlternateContent xmlns:mc="http://schemas.openxmlformats.org/markup-compatibility/2006">
          <mc:Choice Requires="x14">
            <control shapeId="15376" r:id="rId7" name="Check Box 16">
              <controlPr defaultSize="0" autoFill="0" autoLine="0" autoPict="0">
                <anchor moveWithCells="1">
                  <from>
                    <xdr:col>0</xdr:col>
                    <xdr:colOff>0</xdr:colOff>
                    <xdr:row>5</xdr:row>
                    <xdr:rowOff>0</xdr:rowOff>
                  </from>
                  <to>
                    <xdr:col>1</xdr:col>
                    <xdr:colOff>9525</xdr:colOff>
                    <xdr:row>6</xdr:row>
                    <xdr:rowOff>9525</xdr:rowOff>
                  </to>
                </anchor>
              </controlPr>
            </control>
          </mc:Choice>
        </mc:AlternateContent>
        <mc:AlternateContent xmlns:mc="http://schemas.openxmlformats.org/markup-compatibility/2006">
          <mc:Choice Requires="x14">
            <control shapeId="15378" r:id="rId8" name="Check Box 18">
              <controlPr defaultSize="0" autoFill="0" autoLine="0" autoPict="0">
                <anchor moveWithCells="1">
                  <from>
                    <xdr:col>0</xdr:col>
                    <xdr:colOff>0</xdr:colOff>
                    <xdr:row>5</xdr:row>
                    <xdr:rowOff>0</xdr:rowOff>
                  </from>
                  <to>
                    <xdr:col>1</xdr:col>
                    <xdr:colOff>9525</xdr:colOff>
                    <xdr:row>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79998168889431442"/>
    <pageSetUpPr fitToPage="1"/>
  </sheetPr>
  <dimension ref="A1:N80"/>
  <sheetViews>
    <sheetView zoomScaleNormal="100" zoomScaleSheetLayoutView="115" workbookViewId="0">
      <selection activeCell="B11" sqref="B11"/>
    </sheetView>
  </sheetViews>
  <sheetFormatPr defaultColWidth="11.42578125" defaultRowHeight="15"/>
  <cols>
    <col min="1" max="1" width="35" style="22" customWidth="1"/>
    <col min="2" max="7" width="14.28515625" style="22" customWidth="1"/>
    <col min="8" max="8" width="15.5703125" style="22" customWidth="1"/>
    <col min="9" max="9" width="8.42578125" style="22" customWidth="1"/>
    <col min="10" max="14" width="14.28515625" style="22" customWidth="1"/>
    <col min="15" max="16384" width="11.42578125" style="22"/>
  </cols>
  <sheetData>
    <row r="1" spans="1:14" ht="18">
      <c r="A1" s="90" t="s">
        <v>223</v>
      </c>
      <c r="B1" s="67"/>
      <c r="C1" s="67"/>
      <c r="D1" s="67"/>
      <c r="E1" s="67"/>
      <c r="F1" s="67"/>
      <c r="G1" s="67"/>
      <c r="H1" s="254" t="str">
        <f>IF(+'1a. Project Info'!C19="","",'1a. Project Info'!C19)</f>
        <v/>
      </c>
      <c r="I1" s="67"/>
      <c r="J1" s="67"/>
      <c r="K1" s="67"/>
      <c r="L1" s="67"/>
      <c r="M1" s="67"/>
      <c r="N1" s="67"/>
    </row>
    <row r="2" spans="1:14" ht="15.75">
      <c r="A2" s="341" t="s">
        <v>224</v>
      </c>
      <c r="B2" s="340" t="s">
        <v>225</v>
      </c>
      <c r="C2" s="340"/>
      <c r="D2" s="340"/>
      <c r="E2" s="340"/>
      <c r="F2" s="340"/>
      <c r="G2" s="340"/>
      <c r="H2" s="340"/>
      <c r="J2" s="342" t="s">
        <v>226</v>
      </c>
      <c r="K2" s="342"/>
      <c r="L2" s="342"/>
      <c r="M2" s="342"/>
      <c r="N2" s="342"/>
    </row>
    <row r="3" spans="1:14" ht="15.75">
      <c r="A3" s="341"/>
      <c r="B3" s="259"/>
      <c r="C3" s="259"/>
      <c r="D3" s="259"/>
      <c r="E3" s="259"/>
      <c r="F3" s="259"/>
      <c r="G3" s="259"/>
      <c r="H3" s="259"/>
      <c r="J3" s="259"/>
      <c r="K3" s="259"/>
      <c r="L3" s="259"/>
      <c r="M3" s="259"/>
      <c r="N3" s="259"/>
    </row>
    <row r="4" spans="1:14" ht="15.75">
      <c r="B4" s="259" t="s">
        <v>227</v>
      </c>
      <c r="C4" s="19" t="s">
        <v>228</v>
      </c>
      <c r="D4" s="19" t="s">
        <v>229</v>
      </c>
      <c r="E4" s="19" t="s">
        <v>37</v>
      </c>
      <c r="F4" s="19" t="s">
        <v>37</v>
      </c>
      <c r="G4" s="201" t="s">
        <v>37</v>
      </c>
      <c r="H4" s="259"/>
      <c r="J4" s="19" t="s">
        <v>37</v>
      </c>
      <c r="K4" s="19" t="s">
        <v>37</v>
      </c>
      <c r="L4" s="19" t="s">
        <v>37</v>
      </c>
      <c r="M4" s="19" t="s">
        <v>37</v>
      </c>
      <c r="N4" s="19" t="s">
        <v>37</v>
      </c>
    </row>
    <row r="5" spans="1:14" ht="15.75">
      <c r="A5" s="263" t="s">
        <v>230</v>
      </c>
      <c r="B5" s="263" t="s">
        <v>231</v>
      </c>
      <c r="C5" s="20" t="s">
        <v>232</v>
      </c>
      <c r="D5" s="20" t="s">
        <v>231</v>
      </c>
      <c r="E5" s="20" t="s">
        <v>231</v>
      </c>
      <c r="F5" s="20" t="s">
        <v>231</v>
      </c>
      <c r="G5" s="202" t="s">
        <v>233</v>
      </c>
      <c r="H5" s="263" t="s">
        <v>221</v>
      </c>
      <c r="J5" s="20" t="s">
        <v>231</v>
      </c>
      <c r="K5" s="20" t="s">
        <v>231</v>
      </c>
      <c r="L5" s="20" t="s">
        <v>231</v>
      </c>
      <c r="M5" s="20" t="s">
        <v>231</v>
      </c>
      <c r="N5" s="20" t="s">
        <v>231</v>
      </c>
    </row>
    <row r="6" spans="1:14" ht="15.75">
      <c r="B6" s="263"/>
      <c r="C6" s="263"/>
      <c r="D6" s="263"/>
      <c r="E6" s="263"/>
      <c r="F6" s="263"/>
      <c r="G6" s="263"/>
      <c r="H6" s="263"/>
      <c r="J6" s="263"/>
      <c r="K6" s="263"/>
      <c r="L6" s="263"/>
      <c r="M6" s="263"/>
      <c r="N6" s="263"/>
    </row>
    <row r="7" spans="1:14">
      <c r="A7" s="2" t="s">
        <v>234</v>
      </c>
      <c r="B7" s="9"/>
      <c r="C7" s="9"/>
      <c r="D7" s="9"/>
      <c r="E7" s="9"/>
      <c r="F7" s="9"/>
      <c r="G7" s="9">
        <f>SUM(J7:N7)</f>
        <v>0</v>
      </c>
      <c r="H7" s="62">
        <f>SUM(B7:G7)</f>
        <v>0</v>
      </c>
      <c r="J7" s="9"/>
      <c r="K7" s="9"/>
      <c r="L7" s="9"/>
      <c r="M7" s="9"/>
      <c r="N7" s="9"/>
    </row>
    <row r="8" spans="1:14">
      <c r="B8" s="62"/>
      <c r="C8" s="62"/>
      <c r="D8" s="62"/>
      <c r="E8" s="62"/>
      <c r="F8" s="62"/>
      <c r="G8" s="62"/>
      <c r="H8" s="62"/>
      <c r="J8" s="62"/>
      <c r="K8" s="62"/>
      <c r="L8" s="62"/>
      <c r="M8" s="62"/>
      <c r="N8" s="62"/>
    </row>
    <row r="9" spans="1:14">
      <c r="A9" s="22" t="s">
        <v>235</v>
      </c>
      <c r="B9" s="62"/>
      <c r="C9" s="62"/>
      <c r="D9" s="62"/>
      <c r="E9" s="62"/>
      <c r="F9" s="62"/>
      <c r="G9" s="62"/>
      <c r="H9" s="62"/>
      <c r="J9" s="62"/>
      <c r="K9" s="62"/>
      <c r="L9" s="62"/>
      <c r="M9" s="62"/>
      <c r="N9" s="62"/>
    </row>
    <row r="10" spans="1:14">
      <c r="A10" s="56" t="s">
        <v>236</v>
      </c>
      <c r="B10" s="241"/>
      <c r="C10" s="9"/>
      <c r="D10" s="9"/>
      <c r="E10" s="9"/>
      <c r="F10" s="9"/>
      <c r="G10" s="9">
        <f t="shared" ref="G10:G15" si="0">SUM(J10:N10)</f>
        <v>0</v>
      </c>
      <c r="H10" s="62">
        <f t="shared" ref="H10:H16" si="1">SUM(B10:G10)</f>
        <v>0</v>
      </c>
      <c r="J10" s="9"/>
      <c r="K10" s="9"/>
      <c r="L10" s="9"/>
      <c r="M10" s="9"/>
      <c r="N10" s="9"/>
    </row>
    <row r="11" spans="1:14">
      <c r="A11" s="56" t="s">
        <v>237</v>
      </c>
      <c r="B11" s="9"/>
      <c r="C11" s="9"/>
      <c r="D11" s="9"/>
      <c r="E11" s="9"/>
      <c r="F11" s="9"/>
      <c r="G11" s="9">
        <f t="shared" si="0"/>
        <v>0</v>
      </c>
      <c r="H11" s="62">
        <f t="shared" si="1"/>
        <v>0</v>
      </c>
      <c r="J11" s="9"/>
      <c r="K11" s="9"/>
      <c r="L11" s="9"/>
      <c r="M11" s="9"/>
      <c r="N11" s="9"/>
    </row>
    <row r="12" spans="1:14">
      <c r="A12" s="56" t="s">
        <v>238</v>
      </c>
      <c r="B12" s="9"/>
      <c r="C12" s="9"/>
      <c r="D12" s="9"/>
      <c r="E12" s="9"/>
      <c r="F12" s="9"/>
      <c r="G12" s="9">
        <f t="shared" si="0"/>
        <v>0</v>
      </c>
      <c r="H12" s="62">
        <f t="shared" si="1"/>
        <v>0</v>
      </c>
      <c r="J12" s="9"/>
      <c r="K12" s="9"/>
      <c r="L12" s="9"/>
      <c r="M12" s="9"/>
      <c r="N12" s="9"/>
    </row>
    <row r="13" spans="1:14">
      <c r="A13" s="56" t="s">
        <v>239</v>
      </c>
      <c r="B13" s="9"/>
      <c r="C13" s="9"/>
      <c r="D13" s="9"/>
      <c r="E13" s="9"/>
      <c r="F13" s="9"/>
      <c r="G13" s="9">
        <f t="shared" si="0"/>
        <v>0</v>
      </c>
      <c r="H13" s="62">
        <f t="shared" si="1"/>
        <v>0</v>
      </c>
      <c r="J13" s="9"/>
      <c r="K13" s="9"/>
      <c r="L13" s="9"/>
      <c r="M13" s="9"/>
      <c r="N13" s="9"/>
    </row>
    <row r="14" spans="1:14">
      <c r="A14" s="56" t="s">
        <v>240</v>
      </c>
      <c r="B14" s="9"/>
      <c r="C14" s="9"/>
      <c r="D14" s="9"/>
      <c r="E14" s="9"/>
      <c r="F14" s="9"/>
      <c r="G14" s="9">
        <f t="shared" si="0"/>
        <v>0</v>
      </c>
      <c r="H14" s="62">
        <f t="shared" si="1"/>
        <v>0</v>
      </c>
      <c r="J14" s="9"/>
      <c r="K14" s="9"/>
      <c r="L14" s="9"/>
      <c r="M14" s="9"/>
      <c r="N14" s="9"/>
    </row>
    <row r="15" spans="1:14">
      <c r="A15" s="56" t="s">
        <v>241</v>
      </c>
      <c r="B15" s="9"/>
      <c r="C15" s="9"/>
      <c r="D15" s="9"/>
      <c r="E15" s="9"/>
      <c r="F15" s="9"/>
      <c r="G15" s="9">
        <f t="shared" si="0"/>
        <v>0</v>
      </c>
      <c r="H15" s="62">
        <f t="shared" si="1"/>
        <v>0</v>
      </c>
      <c r="J15" s="9"/>
      <c r="K15" s="9"/>
      <c r="L15" s="9"/>
      <c r="M15" s="9"/>
      <c r="N15" s="9"/>
    </row>
    <row r="16" spans="1:14">
      <c r="A16" s="22" t="s">
        <v>242</v>
      </c>
      <c r="B16" s="62">
        <f t="shared" ref="B16:G16" si="2">SUM(B10:B15)</f>
        <v>0</v>
      </c>
      <c r="C16" s="62">
        <f t="shared" si="2"/>
        <v>0</v>
      </c>
      <c r="D16" s="62">
        <f t="shared" si="2"/>
        <v>0</v>
      </c>
      <c r="E16" s="62">
        <f t="shared" si="2"/>
        <v>0</v>
      </c>
      <c r="F16" s="62">
        <f>SUM(F10:F15)</f>
        <v>0</v>
      </c>
      <c r="G16" s="62">
        <f t="shared" si="2"/>
        <v>0</v>
      </c>
      <c r="H16" s="62">
        <f t="shared" si="1"/>
        <v>0</v>
      </c>
      <c r="J16" s="62">
        <f>SUM(J10:J15)</f>
        <v>0</v>
      </c>
      <c r="K16" s="62">
        <f>SUM(K10:K15)</f>
        <v>0</v>
      </c>
      <c r="L16" s="62">
        <f>SUM(L10:L15)</f>
        <v>0</v>
      </c>
      <c r="M16" s="62">
        <f>SUM(M10:M15)</f>
        <v>0</v>
      </c>
      <c r="N16" s="62">
        <f>SUM(N10:N15)</f>
        <v>0</v>
      </c>
    </row>
    <row r="17" spans="1:14">
      <c r="B17" s="62"/>
      <c r="C17" s="62"/>
      <c r="D17" s="62"/>
      <c r="E17" s="62"/>
      <c r="F17" s="62"/>
      <c r="G17" s="62"/>
      <c r="H17" s="62"/>
      <c r="J17" s="62"/>
      <c r="K17" s="62"/>
      <c r="L17" s="62"/>
      <c r="M17" s="62"/>
      <c r="N17" s="62"/>
    </row>
    <row r="18" spans="1:14">
      <c r="A18" s="101" t="s">
        <v>243</v>
      </c>
      <c r="B18" s="9"/>
      <c r="C18" s="9"/>
      <c r="D18" s="9"/>
      <c r="E18" s="9"/>
      <c r="F18" s="9"/>
      <c r="G18" s="9">
        <f>SUM(J18:N18)</f>
        <v>0</v>
      </c>
      <c r="H18" s="62">
        <f>SUM(B18:G18)</f>
        <v>0</v>
      </c>
      <c r="J18" s="9"/>
      <c r="K18" s="9"/>
      <c r="L18" s="9"/>
      <c r="M18" s="9"/>
      <c r="N18" s="9"/>
    </row>
    <row r="19" spans="1:14">
      <c r="B19" s="62"/>
      <c r="C19" s="62"/>
      <c r="D19" s="62"/>
      <c r="E19" s="62"/>
      <c r="F19" s="62"/>
      <c r="G19" s="62"/>
      <c r="H19" s="62"/>
      <c r="J19" s="62"/>
      <c r="K19" s="62"/>
      <c r="L19" s="62"/>
      <c r="M19" s="62"/>
      <c r="N19" s="62"/>
    </row>
    <row r="20" spans="1:14">
      <c r="A20" s="22" t="s">
        <v>244</v>
      </c>
      <c r="B20" s="9"/>
      <c r="C20" s="9"/>
      <c r="D20" s="9"/>
      <c r="E20" s="9"/>
      <c r="F20" s="9"/>
      <c r="G20" s="9">
        <f>SUM(J20:N20)</f>
        <v>0</v>
      </c>
      <c r="H20" s="62">
        <f>SUM(B20:G20)</f>
        <v>0</v>
      </c>
      <c r="J20" s="9"/>
      <c r="K20" s="9"/>
      <c r="L20" s="9"/>
      <c r="M20" s="9"/>
      <c r="N20" s="9"/>
    </row>
    <row r="21" spans="1:14">
      <c r="B21" s="62"/>
      <c r="C21" s="62"/>
      <c r="D21" s="62"/>
      <c r="E21" s="62"/>
      <c r="F21" s="62"/>
      <c r="G21" s="62"/>
      <c r="H21" s="62"/>
      <c r="J21" s="62"/>
      <c r="K21" s="62"/>
      <c r="L21" s="62"/>
      <c r="M21" s="62"/>
      <c r="N21" s="62"/>
    </row>
    <row r="22" spans="1:14">
      <c r="A22" s="22" t="s">
        <v>245</v>
      </c>
      <c r="B22" s="9"/>
      <c r="C22" s="9"/>
      <c r="D22" s="9"/>
      <c r="E22" s="9"/>
      <c r="F22" s="9"/>
      <c r="G22" s="9">
        <f>SUM(J22:N22)</f>
        <v>0</v>
      </c>
      <c r="H22" s="62">
        <f>SUM(B22:G22)</f>
        <v>0</v>
      </c>
      <c r="J22" s="9"/>
      <c r="K22" s="9"/>
      <c r="L22" s="9"/>
      <c r="M22" s="9"/>
      <c r="N22" s="9"/>
    </row>
    <row r="23" spans="1:14">
      <c r="B23" s="62"/>
      <c r="C23" s="62"/>
      <c r="D23" s="62"/>
      <c r="E23" s="62"/>
      <c r="F23" s="62"/>
      <c r="G23" s="62"/>
      <c r="H23" s="62"/>
      <c r="J23" s="62"/>
      <c r="K23" s="62"/>
      <c r="L23" s="62"/>
      <c r="M23" s="62"/>
      <c r="N23" s="62"/>
    </row>
    <row r="24" spans="1:14">
      <c r="A24" s="22" t="s">
        <v>246</v>
      </c>
      <c r="B24" s="68"/>
      <c r="C24" s="68"/>
      <c r="D24" s="68"/>
      <c r="E24" s="68"/>
      <c r="F24" s="68"/>
      <c r="G24" s="68"/>
      <c r="H24" s="62"/>
      <c r="J24" s="68"/>
      <c r="K24" s="68"/>
      <c r="L24" s="68"/>
      <c r="M24" s="68"/>
      <c r="N24" s="68"/>
    </row>
    <row r="25" spans="1:14">
      <c r="A25" s="56" t="s">
        <v>247</v>
      </c>
      <c r="B25" s="9"/>
      <c r="C25" s="9"/>
      <c r="D25" s="9"/>
      <c r="E25" s="9"/>
      <c r="F25" s="9"/>
      <c r="G25" s="9">
        <f t="shared" ref="G25:G30" si="3">SUM(J25:N25)</f>
        <v>0</v>
      </c>
      <c r="H25" s="62">
        <f t="shared" ref="H25:H31" si="4">SUM(B25:G25)</f>
        <v>0</v>
      </c>
      <c r="J25" s="9"/>
      <c r="K25" s="9"/>
      <c r="L25" s="9"/>
      <c r="M25" s="9"/>
      <c r="N25" s="9"/>
    </row>
    <row r="26" spans="1:14">
      <c r="A26" s="56" t="s">
        <v>248</v>
      </c>
      <c r="B26" s="9"/>
      <c r="C26" s="9"/>
      <c r="D26" s="9"/>
      <c r="E26" s="9"/>
      <c r="F26" s="9"/>
      <c r="G26" s="9">
        <f t="shared" si="3"/>
        <v>0</v>
      </c>
      <c r="H26" s="62">
        <f t="shared" si="4"/>
        <v>0</v>
      </c>
      <c r="J26" s="9"/>
      <c r="K26" s="9"/>
      <c r="L26" s="9"/>
      <c r="M26" s="9"/>
      <c r="N26" s="9"/>
    </row>
    <row r="27" spans="1:14">
      <c r="A27" s="56" t="s">
        <v>249</v>
      </c>
      <c r="B27" s="9"/>
      <c r="C27" s="9"/>
      <c r="D27" s="9"/>
      <c r="E27" s="9"/>
      <c r="F27" s="9"/>
      <c r="G27" s="9">
        <f t="shared" si="3"/>
        <v>0</v>
      </c>
      <c r="H27" s="62">
        <f t="shared" si="4"/>
        <v>0</v>
      </c>
      <c r="J27" s="9"/>
      <c r="K27" s="9"/>
      <c r="L27" s="9"/>
      <c r="M27" s="9"/>
      <c r="N27" s="9"/>
    </row>
    <row r="28" spans="1:14">
      <c r="A28" s="56" t="s">
        <v>250</v>
      </c>
      <c r="B28" s="9"/>
      <c r="C28" s="9"/>
      <c r="D28" s="9"/>
      <c r="E28" s="9"/>
      <c r="F28" s="9"/>
      <c r="G28" s="9">
        <f t="shared" si="3"/>
        <v>0</v>
      </c>
      <c r="H28" s="62">
        <f t="shared" si="4"/>
        <v>0</v>
      </c>
      <c r="J28" s="9"/>
      <c r="K28" s="9"/>
      <c r="L28" s="9"/>
      <c r="M28" s="9"/>
      <c r="N28" s="9"/>
    </row>
    <row r="29" spans="1:14">
      <c r="A29" s="56" t="s">
        <v>251</v>
      </c>
      <c r="B29" s="9"/>
      <c r="C29" s="9"/>
      <c r="D29" s="9"/>
      <c r="E29" s="9"/>
      <c r="F29" s="9"/>
      <c r="G29" s="9">
        <f t="shared" si="3"/>
        <v>0</v>
      </c>
      <c r="H29" s="62">
        <f t="shared" si="4"/>
        <v>0</v>
      </c>
      <c r="J29" s="9"/>
      <c r="K29" s="9"/>
      <c r="L29" s="9"/>
      <c r="M29" s="9"/>
      <c r="N29" s="9"/>
    </row>
    <row r="30" spans="1:14">
      <c r="A30" s="56" t="s">
        <v>252</v>
      </c>
      <c r="B30" s="9"/>
      <c r="C30" s="9"/>
      <c r="D30" s="9"/>
      <c r="E30" s="9"/>
      <c r="F30" s="9"/>
      <c r="G30" s="9">
        <f t="shared" si="3"/>
        <v>0</v>
      </c>
      <c r="H30" s="62">
        <f t="shared" si="4"/>
        <v>0</v>
      </c>
      <c r="J30" s="9"/>
      <c r="K30" s="9"/>
      <c r="L30" s="9"/>
      <c r="M30" s="9"/>
      <c r="N30" s="9"/>
    </row>
    <row r="31" spans="1:14">
      <c r="A31" s="22" t="s">
        <v>253</v>
      </c>
      <c r="B31" s="62">
        <f t="shared" ref="B31:G31" si="5">SUM(B25:B30)</f>
        <v>0</v>
      </c>
      <c r="C31" s="62">
        <f t="shared" si="5"/>
        <v>0</v>
      </c>
      <c r="D31" s="62">
        <f t="shared" si="5"/>
        <v>0</v>
      </c>
      <c r="E31" s="62">
        <f t="shared" si="5"/>
        <v>0</v>
      </c>
      <c r="F31" s="62">
        <f>SUM(F25:F30)</f>
        <v>0</v>
      </c>
      <c r="G31" s="62">
        <f t="shared" si="5"/>
        <v>0</v>
      </c>
      <c r="H31" s="62">
        <f t="shared" si="4"/>
        <v>0</v>
      </c>
      <c r="J31" s="62">
        <f>SUM(J25:J30)</f>
        <v>0</v>
      </c>
      <c r="K31" s="62">
        <f>SUM(K25:K30)</f>
        <v>0</v>
      </c>
      <c r="L31" s="62">
        <f>SUM(L25:L30)</f>
        <v>0</v>
      </c>
      <c r="M31" s="62">
        <f>SUM(M25:M30)</f>
        <v>0</v>
      </c>
      <c r="N31" s="62">
        <f>SUM(N25:N30)</f>
        <v>0</v>
      </c>
    </row>
    <row r="32" spans="1:14">
      <c r="B32" s="62"/>
      <c r="C32" s="62"/>
      <c r="D32" s="62"/>
      <c r="E32" s="62"/>
      <c r="F32" s="62"/>
      <c r="G32" s="62"/>
      <c r="H32" s="62"/>
      <c r="J32" s="62"/>
      <c r="K32" s="62"/>
      <c r="L32" s="62"/>
      <c r="M32" s="62"/>
      <c r="N32" s="62"/>
    </row>
    <row r="33" spans="1:14">
      <c r="A33" s="22" t="s">
        <v>254</v>
      </c>
      <c r="B33" s="68"/>
      <c r="C33" s="68"/>
      <c r="D33" s="68"/>
      <c r="E33" s="68"/>
      <c r="F33" s="68"/>
      <c r="G33" s="68"/>
      <c r="H33" s="62"/>
      <c r="J33" s="68"/>
      <c r="K33" s="68"/>
      <c r="L33" s="68"/>
      <c r="M33" s="68"/>
      <c r="N33" s="68"/>
    </row>
    <row r="34" spans="1:14">
      <c r="A34" s="56" t="s">
        <v>248</v>
      </c>
      <c r="B34" s="9"/>
      <c r="C34" s="9"/>
      <c r="D34" s="9"/>
      <c r="E34" s="9"/>
      <c r="F34" s="9"/>
      <c r="G34" s="9">
        <f>SUM(J34:N34)</f>
        <v>0</v>
      </c>
      <c r="H34" s="62">
        <f>SUM(B34:G34)</f>
        <v>0</v>
      </c>
      <c r="J34" s="9"/>
      <c r="K34" s="9"/>
      <c r="L34" s="9"/>
      <c r="M34" s="9"/>
      <c r="N34" s="9"/>
    </row>
    <row r="35" spans="1:14">
      <c r="A35" s="56" t="s">
        <v>251</v>
      </c>
      <c r="B35" s="9"/>
      <c r="C35" s="9"/>
      <c r="D35" s="9"/>
      <c r="E35" s="9"/>
      <c r="F35" s="9"/>
      <c r="G35" s="9">
        <f>SUM(J35:N35)</f>
        <v>0</v>
      </c>
      <c r="H35" s="62"/>
      <c r="J35" s="9"/>
      <c r="K35" s="9"/>
      <c r="L35" s="9"/>
      <c r="M35" s="9"/>
      <c r="N35" s="9"/>
    </row>
    <row r="36" spans="1:14">
      <c r="A36" s="56" t="s">
        <v>252</v>
      </c>
      <c r="B36" s="9"/>
      <c r="C36" s="9"/>
      <c r="D36" s="9"/>
      <c r="E36" s="9"/>
      <c r="F36" s="9"/>
      <c r="G36" s="9">
        <f>SUM(J36:N36)</f>
        <v>0</v>
      </c>
      <c r="H36" s="62">
        <f>SUM(B36:G36)</f>
        <v>0</v>
      </c>
      <c r="J36" s="9"/>
      <c r="K36" s="9"/>
      <c r="L36" s="9"/>
      <c r="M36" s="9"/>
      <c r="N36" s="9"/>
    </row>
    <row r="37" spans="1:14">
      <c r="A37" s="22" t="s">
        <v>255</v>
      </c>
      <c r="B37" s="62">
        <f t="shared" ref="B37:G37" si="6">SUM(B34:B36)</f>
        <v>0</v>
      </c>
      <c r="C37" s="62">
        <f t="shared" si="6"/>
        <v>0</v>
      </c>
      <c r="D37" s="62">
        <f t="shared" si="6"/>
        <v>0</v>
      </c>
      <c r="E37" s="62">
        <f t="shared" si="6"/>
        <v>0</v>
      </c>
      <c r="F37" s="62">
        <f>SUM(F34:F36)</f>
        <v>0</v>
      </c>
      <c r="G37" s="62">
        <f t="shared" si="6"/>
        <v>0</v>
      </c>
      <c r="H37" s="62">
        <f>SUM(B37:G37)</f>
        <v>0</v>
      </c>
      <c r="J37" s="62">
        <f>SUM(J34:J36)</f>
        <v>0</v>
      </c>
      <c r="K37" s="62">
        <f>SUM(K34:K36)</f>
        <v>0</v>
      </c>
      <c r="L37" s="62">
        <f>SUM(L34:L36)</f>
        <v>0</v>
      </c>
      <c r="M37" s="62">
        <f>SUM(M34:M36)</f>
        <v>0</v>
      </c>
      <c r="N37" s="62">
        <f>SUM(N34:N36)</f>
        <v>0</v>
      </c>
    </row>
    <row r="38" spans="1:14">
      <c r="B38" s="62"/>
      <c r="C38" s="62"/>
      <c r="D38" s="62"/>
      <c r="E38" s="62"/>
      <c r="F38" s="62"/>
      <c r="G38" s="62"/>
      <c r="H38" s="62"/>
      <c r="J38" s="62"/>
      <c r="K38" s="62"/>
      <c r="L38" s="62"/>
      <c r="M38" s="62"/>
      <c r="N38" s="62"/>
    </row>
    <row r="39" spans="1:14">
      <c r="A39" s="22" t="s">
        <v>256</v>
      </c>
      <c r="B39" s="9"/>
      <c r="C39" s="9"/>
      <c r="D39" s="9"/>
      <c r="E39" s="9"/>
      <c r="F39" s="9"/>
      <c r="G39" s="9">
        <f>SUM(J39:N39)</f>
        <v>0</v>
      </c>
      <c r="H39" s="62">
        <f>SUM(B39:G39)</f>
        <v>0</v>
      </c>
      <c r="J39" s="9"/>
      <c r="K39" s="9"/>
      <c r="L39" s="9"/>
      <c r="M39" s="9"/>
      <c r="N39" s="9"/>
    </row>
    <row r="40" spans="1:14">
      <c r="B40" s="62"/>
      <c r="C40" s="62"/>
      <c r="D40" s="62"/>
      <c r="E40" s="62"/>
      <c r="F40" s="62"/>
      <c r="G40" s="62"/>
      <c r="H40" s="62"/>
      <c r="J40" s="62"/>
      <c r="K40" s="62"/>
      <c r="L40" s="62"/>
      <c r="M40" s="62"/>
      <c r="N40" s="62"/>
    </row>
    <row r="41" spans="1:14">
      <c r="A41" s="22" t="s">
        <v>257</v>
      </c>
      <c r="B41" s="9"/>
      <c r="C41" s="9"/>
      <c r="D41" s="9"/>
      <c r="E41" s="9"/>
      <c r="F41" s="9"/>
      <c r="G41" s="9">
        <f>SUM(J41:N41)</f>
        <v>0</v>
      </c>
      <c r="H41" s="62">
        <f>SUM(B41:G41)</f>
        <v>0</v>
      </c>
      <c r="J41" s="9"/>
      <c r="K41" s="9"/>
      <c r="L41" s="9"/>
      <c r="M41" s="9"/>
      <c r="N41" s="9"/>
    </row>
    <row r="42" spans="1:14">
      <c r="B42" s="62"/>
      <c r="C42" s="62"/>
      <c r="D42" s="62"/>
      <c r="E42" s="62"/>
      <c r="F42" s="62"/>
      <c r="G42" s="62"/>
      <c r="H42" s="62"/>
      <c r="J42" s="62"/>
      <c r="K42" s="62"/>
      <c r="L42" s="62"/>
      <c r="M42" s="62"/>
      <c r="N42" s="62"/>
    </row>
    <row r="43" spans="1:14">
      <c r="A43" s="22" t="s">
        <v>258</v>
      </c>
      <c r="B43" s="68"/>
      <c r="C43" s="68"/>
      <c r="D43" s="68"/>
      <c r="E43" s="68"/>
      <c r="F43" s="68"/>
      <c r="G43" s="68"/>
      <c r="H43" s="62">
        <f>SUM(B43:G43)</f>
        <v>0</v>
      </c>
      <c r="J43" s="68"/>
      <c r="K43" s="68"/>
      <c r="L43" s="68"/>
      <c r="M43" s="68"/>
      <c r="N43" s="68"/>
    </row>
    <row r="44" spans="1:14">
      <c r="A44" s="56" t="s">
        <v>259</v>
      </c>
      <c r="B44" s="9"/>
      <c r="C44" s="9"/>
      <c r="D44" s="9"/>
      <c r="E44" s="9"/>
      <c r="F44" s="9"/>
      <c r="G44" s="9">
        <f>SUM(J44:N44)</f>
        <v>0</v>
      </c>
      <c r="H44" s="62">
        <f>SUM(B44:G44)</f>
        <v>0</v>
      </c>
      <c r="J44" s="9"/>
      <c r="K44" s="9"/>
      <c r="L44" s="9"/>
      <c r="M44" s="9"/>
      <c r="N44" s="9"/>
    </row>
    <row r="45" spans="1:14">
      <c r="A45" s="56" t="s">
        <v>260</v>
      </c>
      <c r="B45" s="9"/>
      <c r="C45" s="9"/>
      <c r="D45" s="9"/>
      <c r="E45" s="9"/>
      <c r="F45" s="9"/>
      <c r="G45" s="9">
        <f>SUM(J45:N45)</f>
        <v>0</v>
      </c>
      <c r="H45" s="62"/>
      <c r="J45" s="9"/>
      <c r="K45" s="9"/>
      <c r="L45" s="9"/>
      <c r="M45" s="9"/>
      <c r="N45" s="9"/>
    </row>
    <row r="46" spans="1:14">
      <c r="A46" s="56" t="s">
        <v>261</v>
      </c>
      <c r="B46" s="9"/>
      <c r="C46" s="9"/>
      <c r="D46" s="9"/>
      <c r="E46" s="9"/>
      <c r="F46" s="9"/>
      <c r="G46" s="9">
        <f>SUM(J46:N46)</f>
        <v>0</v>
      </c>
      <c r="H46" s="62">
        <f>SUM(B46:G46)</f>
        <v>0</v>
      </c>
      <c r="J46" s="9"/>
      <c r="K46" s="9"/>
      <c r="L46" s="9"/>
      <c r="M46" s="9"/>
      <c r="N46" s="9"/>
    </row>
    <row r="47" spans="1:14">
      <c r="A47" s="56" t="s">
        <v>262</v>
      </c>
      <c r="B47" s="9"/>
      <c r="C47" s="9"/>
      <c r="D47" s="9"/>
      <c r="E47" s="9"/>
      <c r="F47" s="9"/>
      <c r="G47" s="9">
        <f>SUM(J47:N47)</f>
        <v>0</v>
      </c>
      <c r="H47" s="62">
        <f>SUM(B47:G47)</f>
        <v>0</v>
      </c>
      <c r="J47" s="9"/>
      <c r="K47" s="9"/>
      <c r="L47" s="9"/>
      <c r="M47" s="9"/>
      <c r="N47" s="9"/>
    </row>
    <row r="48" spans="1:14">
      <c r="A48" s="22" t="s">
        <v>263</v>
      </c>
      <c r="B48" s="62">
        <f t="shared" ref="B48:G48" si="7">SUM(B44:B47)</f>
        <v>0</v>
      </c>
      <c r="C48" s="62">
        <f t="shared" si="7"/>
        <v>0</v>
      </c>
      <c r="D48" s="62">
        <f t="shared" si="7"/>
        <v>0</v>
      </c>
      <c r="E48" s="62">
        <f t="shared" si="7"/>
        <v>0</v>
      </c>
      <c r="F48" s="62">
        <f>SUM(F44:F47)</f>
        <v>0</v>
      </c>
      <c r="G48" s="62">
        <f t="shared" si="7"/>
        <v>0</v>
      </c>
      <c r="H48" s="62">
        <f>SUM(B48:G48)</f>
        <v>0</v>
      </c>
      <c r="J48" s="62">
        <f>SUM(J44:J47)</f>
        <v>0</v>
      </c>
      <c r="K48" s="62">
        <f>SUM(K44:K47)</f>
        <v>0</v>
      </c>
      <c r="L48" s="62">
        <f>SUM(L44:L47)</f>
        <v>0</v>
      </c>
      <c r="M48" s="62">
        <f>SUM(M44:M47)</f>
        <v>0</v>
      </c>
      <c r="N48" s="62">
        <f>SUM(N44:N47)</f>
        <v>0</v>
      </c>
    </row>
    <row r="49" spans="1:14">
      <c r="B49" s="62"/>
      <c r="C49" s="62"/>
      <c r="D49" s="62"/>
      <c r="E49" s="62"/>
      <c r="F49" s="62"/>
      <c r="G49" s="62"/>
      <c r="H49" s="62"/>
      <c r="J49" s="62"/>
      <c r="K49" s="62"/>
      <c r="L49" s="62"/>
      <c r="M49" s="62"/>
      <c r="N49" s="62"/>
    </row>
    <row r="50" spans="1:14">
      <c r="A50" s="22" t="s">
        <v>264</v>
      </c>
      <c r="B50" s="62"/>
      <c r="C50" s="62"/>
      <c r="D50" s="62"/>
      <c r="E50" s="62"/>
      <c r="F50" s="62"/>
      <c r="G50" s="62"/>
      <c r="H50" s="62"/>
      <c r="J50" s="62"/>
      <c r="K50" s="62"/>
      <c r="L50" s="62"/>
      <c r="M50" s="62"/>
      <c r="N50" s="62"/>
    </row>
    <row r="51" spans="1:14">
      <c r="A51" s="56" t="s">
        <v>265</v>
      </c>
      <c r="B51" s="9"/>
      <c r="C51" s="9"/>
      <c r="D51" s="9"/>
      <c r="E51" s="9"/>
      <c r="F51" s="9"/>
      <c r="G51" s="9">
        <f t="shared" ref="G51:G59" si="8">SUM(J51:N51)</f>
        <v>0</v>
      </c>
      <c r="H51" s="62">
        <f t="shared" ref="H51:H60" si="9">SUM(B51:G51)</f>
        <v>0</v>
      </c>
      <c r="J51" s="9"/>
      <c r="K51" s="9"/>
      <c r="L51" s="9"/>
      <c r="M51" s="9"/>
      <c r="N51" s="9"/>
    </row>
    <row r="52" spans="1:14">
      <c r="A52" s="56" t="s">
        <v>266</v>
      </c>
      <c r="B52" s="9"/>
      <c r="C52" s="9"/>
      <c r="D52" s="9"/>
      <c r="E52" s="9"/>
      <c r="F52" s="9"/>
      <c r="G52" s="9">
        <f t="shared" si="8"/>
        <v>0</v>
      </c>
      <c r="H52" s="62">
        <f t="shared" si="9"/>
        <v>0</v>
      </c>
      <c r="J52" s="9"/>
      <c r="K52" s="9"/>
      <c r="L52" s="9"/>
      <c r="M52" s="9"/>
      <c r="N52" s="9"/>
    </row>
    <row r="53" spans="1:14">
      <c r="A53" s="56" t="s">
        <v>267</v>
      </c>
      <c r="B53" s="9"/>
      <c r="C53" s="9"/>
      <c r="D53" s="9"/>
      <c r="E53" s="9"/>
      <c r="F53" s="9"/>
      <c r="G53" s="9">
        <f t="shared" si="8"/>
        <v>0</v>
      </c>
      <c r="H53" s="62">
        <f t="shared" si="9"/>
        <v>0</v>
      </c>
      <c r="J53" s="9"/>
      <c r="K53" s="9"/>
      <c r="L53" s="9"/>
      <c r="M53" s="9"/>
      <c r="N53" s="9"/>
    </row>
    <row r="54" spans="1:14">
      <c r="A54" s="56" t="s">
        <v>268</v>
      </c>
      <c r="B54" s="9"/>
      <c r="C54" s="9"/>
      <c r="D54" s="9"/>
      <c r="E54" s="9"/>
      <c r="F54" s="9"/>
      <c r="G54" s="9">
        <f t="shared" si="8"/>
        <v>0</v>
      </c>
      <c r="H54" s="62">
        <f t="shared" si="9"/>
        <v>0</v>
      </c>
      <c r="J54" s="9"/>
      <c r="K54" s="9"/>
      <c r="L54" s="9"/>
      <c r="M54" s="9"/>
      <c r="N54" s="9"/>
    </row>
    <row r="55" spans="1:14">
      <c r="A55" s="56" t="s">
        <v>269</v>
      </c>
      <c r="B55" s="9"/>
      <c r="C55" s="9"/>
      <c r="D55" s="9"/>
      <c r="E55" s="9"/>
      <c r="F55" s="9"/>
      <c r="G55" s="9">
        <f t="shared" si="8"/>
        <v>0</v>
      </c>
      <c r="H55" s="62">
        <f t="shared" si="9"/>
        <v>0</v>
      </c>
      <c r="J55" s="9"/>
      <c r="K55" s="9"/>
      <c r="L55" s="9"/>
      <c r="M55" s="9"/>
      <c r="N55" s="9"/>
    </row>
    <row r="56" spans="1:14">
      <c r="A56" s="56" t="s">
        <v>270</v>
      </c>
      <c r="B56" s="9"/>
      <c r="C56" s="9"/>
      <c r="D56" s="9"/>
      <c r="E56" s="9"/>
      <c r="F56" s="9"/>
      <c r="G56" s="9">
        <f t="shared" si="8"/>
        <v>0</v>
      </c>
      <c r="H56" s="62">
        <f t="shared" si="9"/>
        <v>0</v>
      </c>
      <c r="J56" s="9"/>
      <c r="K56" s="9"/>
      <c r="L56" s="9"/>
      <c r="M56" s="9"/>
      <c r="N56" s="9"/>
    </row>
    <row r="57" spans="1:14">
      <c r="A57" s="56" t="s">
        <v>271</v>
      </c>
      <c r="B57" s="9"/>
      <c r="C57" s="9"/>
      <c r="D57" s="9"/>
      <c r="E57" s="9"/>
      <c r="F57" s="9"/>
      <c r="G57" s="9">
        <f t="shared" si="8"/>
        <v>0</v>
      </c>
      <c r="H57" s="62">
        <f t="shared" si="9"/>
        <v>0</v>
      </c>
      <c r="J57" s="9"/>
      <c r="K57" s="9"/>
      <c r="L57" s="9"/>
      <c r="M57" s="9"/>
      <c r="N57" s="9"/>
    </row>
    <row r="58" spans="1:14">
      <c r="A58" s="56" t="s">
        <v>272</v>
      </c>
      <c r="B58" s="9"/>
      <c r="C58" s="9"/>
      <c r="D58" s="9"/>
      <c r="E58" s="9"/>
      <c r="F58" s="9"/>
      <c r="G58" s="9">
        <f t="shared" si="8"/>
        <v>0</v>
      </c>
      <c r="H58" s="62">
        <f t="shared" si="9"/>
        <v>0</v>
      </c>
      <c r="J58" s="9"/>
      <c r="K58" s="9"/>
      <c r="L58" s="9"/>
      <c r="M58" s="9"/>
      <c r="N58" s="9"/>
    </row>
    <row r="59" spans="1:14">
      <c r="A59" s="56" t="s">
        <v>273</v>
      </c>
      <c r="B59" s="9"/>
      <c r="C59" s="9"/>
      <c r="D59" s="9"/>
      <c r="E59" s="9"/>
      <c r="F59" s="9"/>
      <c r="G59" s="9">
        <f t="shared" si="8"/>
        <v>0</v>
      </c>
      <c r="H59" s="62">
        <f t="shared" si="9"/>
        <v>0</v>
      </c>
      <c r="J59" s="9"/>
      <c r="K59" s="9"/>
      <c r="L59" s="9"/>
      <c r="M59" s="9"/>
      <c r="N59" s="9"/>
    </row>
    <row r="60" spans="1:14">
      <c r="A60" s="22" t="s">
        <v>274</v>
      </c>
      <c r="B60" s="62">
        <f t="shared" ref="B60:G60" si="10">SUM(B51:B59)</f>
        <v>0</v>
      </c>
      <c r="C60" s="62">
        <f t="shared" si="10"/>
        <v>0</v>
      </c>
      <c r="D60" s="62">
        <f t="shared" si="10"/>
        <v>0</v>
      </c>
      <c r="E60" s="62">
        <f t="shared" si="10"/>
        <v>0</v>
      </c>
      <c r="F60" s="62">
        <f>SUM(F51:F59)</f>
        <v>0</v>
      </c>
      <c r="G60" s="62">
        <f t="shared" si="10"/>
        <v>0</v>
      </c>
      <c r="H60" s="62">
        <f t="shared" si="9"/>
        <v>0</v>
      </c>
      <c r="J60" s="62">
        <f>SUM(J51:J59)</f>
        <v>0</v>
      </c>
      <c r="K60" s="62">
        <f>SUM(K51:K59)</f>
        <v>0</v>
      </c>
      <c r="L60" s="62">
        <f>SUM(L51:L59)</f>
        <v>0</v>
      </c>
      <c r="M60" s="62">
        <f>SUM(M51:M59)</f>
        <v>0</v>
      </c>
      <c r="N60" s="62">
        <f>SUM(N51:N59)</f>
        <v>0</v>
      </c>
    </row>
    <row r="61" spans="1:14">
      <c r="B61" s="62"/>
      <c r="C61" s="62"/>
      <c r="D61" s="62"/>
      <c r="E61" s="62"/>
      <c r="F61" s="62"/>
      <c r="G61" s="62"/>
      <c r="H61" s="62"/>
      <c r="J61" s="62"/>
      <c r="K61" s="62"/>
      <c r="L61" s="62"/>
      <c r="M61" s="62"/>
      <c r="N61" s="62"/>
    </row>
    <row r="62" spans="1:14">
      <c r="A62" s="22" t="s">
        <v>275</v>
      </c>
      <c r="B62" s="9"/>
      <c r="C62" s="9"/>
      <c r="D62" s="9"/>
      <c r="E62" s="9"/>
      <c r="F62" s="9"/>
      <c r="G62" s="9">
        <f>SUM(J62:N62)</f>
        <v>0</v>
      </c>
      <c r="H62" s="62">
        <f>SUM(B62:G62)</f>
        <v>0</v>
      </c>
      <c r="J62" s="9"/>
      <c r="K62" s="9"/>
      <c r="L62" s="9"/>
      <c r="M62" s="9"/>
      <c r="N62" s="9"/>
    </row>
    <row r="63" spans="1:14">
      <c r="B63" s="62"/>
      <c r="C63" s="62"/>
      <c r="D63" s="62"/>
      <c r="E63" s="62"/>
      <c r="F63" s="62"/>
      <c r="G63" s="62"/>
      <c r="H63" s="62"/>
      <c r="J63" s="62"/>
      <c r="K63" s="62"/>
      <c r="L63" s="62"/>
      <c r="M63" s="62"/>
      <c r="N63" s="62"/>
    </row>
    <row r="64" spans="1:14">
      <c r="A64" s="101" t="s">
        <v>276</v>
      </c>
      <c r="B64" s="9"/>
      <c r="C64" s="9"/>
      <c r="D64" s="9"/>
      <c r="E64" s="9"/>
      <c r="F64" s="9"/>
      <c r="G64" s="9">
        <f>SUM(J64:N64)</f>
        <v>0</v>
      </c>
      <c r="H64" s="62">
        <f>SUM(B64:G64)</f>
        <v>0</v>
      </c>
      <c r="J64" s="9"/>
      <c r="K64" s="9"/>
      <c r="L64" s="9"/>
      <c r="M64" s="9"/>
      <c r="N64" s="9"/>
    </row>
    <row r="65" spans="1:14">
      <c r="B65" s="62"/>
      <c r="C65" s="62"/>
      <c r="D65" s="62"/>
      <c r="E65" s="62"/>
      <c r="F65" s="62"/>
      <c r="G65" s="62"/>
      <c r="H65" s="62"/>
      <c r="J65" s="62"/>
      <c r="K65" s="62"/>
      <c r="L65" s="62"/>
      <c r="M65" s="62"/>
      <c r="N65" s="62"/>
    </row>
    <row r="66" spans="1:14">
      <c r="A66" s="22" t="s">
        <v>277</v>
      </c>
      <c r="B66" s="9"/>
      <c r="C66" s="9"/>
      <c r="D66" s="9"/>
      <c r="E66" s="9"/>
      <c r="F66" s="9"/>
      <c r="G66" s="9">
        <f>SUM(J66:N66)</f>
        <v>0</v>
      </c>
      <c r="H66" s="62">
        <f>SUM(B66:G66)</f>
        <v>0</v>
      </c>
      <c r="J66" s="9"/>
      <c r="K66" s="9"/>
      <c r="L66" s="9"/>
      <c r="M66" s="9"/>
      <c r="N66" s="9"/>
    </row>
    <row r="67" spans="1:14">
      <c r="A67" s="101" t="s">
        <v>278</v>
      </c>
      <c r="B67" s="9"/>
      <c r="C67" s="9"/>
      <c r="D67" s="9"/>
      <c r="E67" s="9"/>
      <c r="F67" s="9"/>
      <c r="G67" s="9">
        <f>SUM(J67:N67)</f>
        <v>0</v>
      </c>
      <c r="H67" s="62">
        <f>SUM(B67:G67)</f>
        <v>0</v>
      </c>
      <c r="J67" s="9"/>
      <c r="K67" s="9"/>
      <c r="L67" s="9"/>
      <c r="M67" s="9"/>
      <c r="N67" s="9"/>
    </row>
    <row r="68" spans="1:14" ht="15.75" customHeight="1">
      <c r="B68" s="200"/>
      <c r="C68" s="200"/>
      <c r="D68" s="200"/>
      <c r="E68" s="200"/>
      <c r="F68" s="200"/>
      <c r="G68" s="200"/>
      <c r="H68" s="62"/>
      <c r="J68" s="200"/>
      <c r="K68" s="200"/>
      <c r="L68" s="200"/>
      <c r="M68" s="200"/>
      <c r="N68" s="200"/>
    </row>
    <row r="69" spans="1:14">
      <c r="A69" s="101" t="s">
        <v>279</v>
      </c>
      <c r="B69" s="62"/>
      <c r="C69" s="62"/>
      <c r="D69" s="62"/>
      <c r="E69" s="62"/>
      <c r="F69" s="62"/>
      <c r="G69" s="62"/>
      <c r="H69" s="62"/>
      <c r="J69" s="62"/>
      <c r="K69" s="62"/>
      <c r="L69" s="62"/>
      <c r="M69" s="62"/>
      <c r="N69" s="62"/>
    </row>
    <row r="70" spans="1:14">
      <c r="A70" s="56" t="s">
        <v>280</v>
      </c>
      <c r="B70" s="208"/>
      <c r="C70" s="9"/>
      <c r="D70" s="9"/>
      <c r="E70" s="9"/>
      <c r="F70" s="9"/>
      <c r="G70" s="9">
        <f>SUM(J70:N70)</f>
        <v>0</v>
      </c>
      <c r="H70" s="62">
        <f>SUM(B70:G70)</f>
        <v>0</v>
      </c>
      <c r="J70" s="9"/>
      <c r="K70" s="9"/>
      <c r="L70" s="9"/>
      <c r="M70" s="9"/>
      <c r="N70" s="9"/>
    </row>
    <row r="71" spans="1:14">
      <c r="A71" s="56" t="s">
        <v>281</v>
      </c>
      <c r="B71" s="208"/>
      <c r="C71" s="9"/>
      <c r="D71" s="9"/>
      <c r="E71" s="9"/>
      <c r="F71" s="9"/>
      <c r="G71" s="9">
        <f>SUM(J71:N71)</f>
        <v>0</v>
      </c>
      <c r="H71" s="62">
        <f>SUM(B71:G71)</f>
        <v>0</v>
      </c>
      <c r="J71" s="9"/>
      <c r="K71" s="9"/>
      <c r="L71" s="9"/>
      <c r="M71" s="9"/>
      <c r="N71" s="9"/>
    </row>
    <row r="72" spans="1:14">
      <c r="A72" s="22" t="s">
        <v>282</v>
      </c>
      <c r="B72" s="62"/>
      <c r="C72" s="62">
        <f>C70+C71</f>
        <v>0</v>
      </c>
      <c r="D72" s="62">
        <f>D70+D71</f>
        <v>0</v>
      </c>
      <c r="E72" s="62">
        <f>E70+E71</f>
        <v>0</v>
      </c>
      <c r="F72" s="62">
        <f>F70+F71</f>
        <v>0</v>
      </c>
      <c r="G72" s="62">
        <f>G70+G71</f>
        <v>0</v>
      </c>
      <c r="H72" s="62">
        <f>SUM(B72:G72)</f>
        <v>0</v>
      </c>
      <c r="J72" s="62">
        <f>J70+J71</f>
        <v>0</v>
      </c>
      <c r="K72" s="62">
        <f>K70+K71</f>
        <v>0</v>
      </c>
      <c r="L72" s="62">
        <f>L70+L71</f>
        <v>0</v>
      </c>
      <c r="M72" s="62">
        <f>M70+M71</f>
        <v>0</v>
      </c>
      <c r="N72" s="62">
        <f>N70+N71</f>
        <v>0</v>
      </c>
    </row>
    <row r="73" spans="1:14">
      <c r="B73" s="62"/>
      <c r="C73" s="62"/>
      <c r="D73" s="62"/>
      <c r="E73" s="62"/>
      <c r="F73" s="62"/>
      <c r="G73" s="62"/>
      <c r="H73" s="62"/>
      <c r="J73" s="62"/>
      <c r="K73" s="62"/>
      <c r="L73" s="62"/>
      <c r="M73" s="62"/>
      <c r="N73" s="62"/>
    </row>
    <row r="74" spans="1:14" ht="15.75">
      <c r="A74" s="21" t="s">
        <v>283</v>
      </c>
      <c r="B74" s="62">
        <f>B7+B16+B18+B20+B22+B31+B37+B39+B41+B48+B60+B62+B64+B66+B67</f>
        <v>0</v>
      </c>
      <c r="C74" s="62">
        <f>C7+C16+C18+C20+C22+C31+C37+C39+C41+C48+C60+C62+C64+C66+C67+C70+C71</f>
        <v>0</v>
      </c>
      <c r="D74" s="62">
        <f>D7+D16+D18+D20+D22+D31+D37+D39+D41+D48+D60+D62+D64+D66+D67+D70+D71</f>
        <v>0</v>
      </c>
      <c r="E74" s="62">
        <f>E7+E16+E18+E20+E22+E31+E37+E39+E41+E48+E60+E62+E64+E66+E67+E70+E71</f>
        <v>0</v>
      </c>
      <c r="F74" s="62">
        <f>F7+F16+F18+F20+F22+F31+F37+F39+F41+F48+F60+F62+F64+F66+F67+F70+F71</f>
        <v>0</v>
      </c>
      <c r="G74" s="62">
        <f>G7+G16+G18+G20+G22+G31+G37+G39+G41+G48+G60+G62+G64+G66+G67+G70+G71</f>
        <v>0</v>
      </c>
      <c r="H74" s="62">
        <f>SUM(B74:G74)</f>
        <v>0</v>
      </c>
      <c r="J74" s="62">
        <f>J7+J16+J18+J20+J22+J31+J37+J39+J41+J48+J60+J62+J64+J66+J67+J70+J71</f>
        <v>0</v>
      </c>
      <c r="K74" s="62">
        <f>K7+K16+K18+K20+K22+K31+K37+K39+K41+K48+K60+K62+K64+K66+K67+K70+K71</f>
        <v>0</v>
      </c>
      <c r="L74" s="62">
        <f>L7+L16+L18+L20+L22+L31+L37+L39+L41+L48+L60+L62+L64+L66+L67+L70+L71</f>
        <v>0</v>
      </c>
      <c r="M74" s="62">
        <f>M7+M16+M18+M20+M22+M31+M37+M39+M41+M48+M60+M62+M64+M66+M67+M70+M71</f>
        <v>0</v>
      </c>
      <c r="N74" s="62">
        <f>N7+N16+N18+N20+N22+N31+N37+N39+N41+N48+N60+N62+N64+N66+N67+N70+N71</f>
        <v>0</v>
      </c>
    </row>
    <row r="76" spans="1:14" ht="15" hidden="1" customHeight="1">
      <c r="H76" s="69" t="e">
        <f>IF((#REF!+H7+#REF!+H10+#REF!+H11+H12+H13+#REF!+H14+H15+H18+H20+H22+H25+#REF!+H26+#REF!+H27+H28+H29+H30+H34+#REF!+H35+H36+#REF!+#REF!+H39+H41+H44+H46+H47+H51+H52+H53+H54+H55+H56+H57+H58+H59+H64+H66+H70+H71)-H74=0,"","ERROR")</f>
        <v>#REF!</v>
      </c>
    </row>
    <row r="78" spans="1:14" ht="15.75">
      <c r="A78" s="263"/>
      <c r="B78" s="264"/>
      <c r="C78" s="264"/>
      <c r="D78" s="264"/>
      <c r="E78" s="264"/>
      <c r="J78" s="264"/>
      <c r="L78" s="264"/>
    </row>
    <row r="79" spans="1:14">
      <c r="B79" s="264"/>
      <c r="C79" s="264"/>
      <c r="D79" s="264"/>
      <c r="E79" s="264"/>
      <c r="J79" s="264"/>
      <c r="L79" s="264"/>
    </row>
    <row r="80" spans="1:14">
      <c r="A80" s="70"/>
    </row>
  </sheetData>
  <sheetProtection password="CC78" sheet="1" formatCells="0" formatColumns="0" formatRows="0"/>
  <mergeCells count="3">
    <mergeCell ref="B2:H2"/>
    <mergeCell ref="A2:A3"/>
    <mergeCell ref="J2:N2"/>
  </mergeCells>
  <phoneticPr fontId="0" type="noConversion"/>
  <pageMargins left="0.25" right="0.25" top="0.75" bottom="0.75" header="0.3" footer="0.3"/>
  <pageSetup scale="76" fitToHeight="0" orientation="portrait" r:id="rId1"/>
  <headerFooter>
    <oddHeader>&amp;C&amp;KFF0000Restricted</oddHeader>
  </headerFooter>
  <rowBreaks count="1" manualBreakCount="1">
    <brk id="49"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6" tint="0.79998168889431442"/>
  </sheetPr>
  <dimension ref="A1:L64"/>
  <sheetViews>
    <sheetView zoomScaleNormal="100" zoomScaleSheetLayoutView="100" workbookViewId="0">
      <selection activeCell="A48" sqref="A48"/>
    </sheetView>
  </sheetViews>
  <sheetFormatPr defaultColWidth="11.42578125" defaultRowHeight="15"/>
  <cols>
    <col min="1" max="1" width="49.85546875" style="22" bestFit="1" customWidth="1"/>
    <col min="2" max="2" width="13.28515625" style="22" customWidth="1"/>
    <col min="3" max="3" width="10.85546875" style="22" bestFit="1" customWidth="1"/>
    <col min="4" max="4" width="11.42578125" style="22" customWidth="1"/>
    <col min="5" max="5" width="3.7109375" style="22" customWidth="1"/>
    <col min="6" max="6" width="13.28515625" style="22" customWidth="1"/>
    <col min="7" max="7" width="10.85546875" style="22" bestFit="1" customWidth="1"/>
    <col min="8" max="8" width="11.42578125" style="22" customWidth="1"/>
    <col min="9" max="9" width="3.7109375" style="22" customWidth="1"/>
    <col min="10" max="10" width="13.28515625" style="22" customWidth="1"/>
    <col min="11" max="16384" width="11.42578125" style="22"/>
  </cols>
  <sheetData>
    <row r="1" spans="1:12" ht="18">
      <c r="A1" s="246" t="s">
        <v>284</v>
      </c>
      <c r="B1" s="299" t="str">
        <f>IF(+'1a. Project Info'!C19="","",'1a. Project Info'!C19)</f>
        <v/>
      </c>
      <c r="C1" s="299"/>
      <c r="D1" s="299"/>
      <c r="E1" s="299"/>
      <c r="F1" s="299"/>
      <c r="G1" s="299"/>
      <c r="H1" s="299"/>
      <c r="I1" s="299"/>
      <c r="J1" s="299"/>
      <c r="K1" s="299"/>
      <c r="L1" s="67"/>
    </row>
    <row r="2" spans="1:12" ht="6" customHeight="1">
      <c r="A2" s="76"/>
    </row>
    <row r="3" spans="1:12" ht="15.75">
      <c r="B3" s="299" t="s">
        <v>285</v>
      </c>
      <c r="C3" s="299"/>
      <c r="D3" s="95">
        <f>'1a. Project Info'!C30</f>
        <v>0</v>
      </c>
      <c r="F3" s="344" t="s">
        <v>286</v>
      </c>
      <c r="G3" s="344"/>
      <c r="H3" s="95">
        <f>'1a. Project Info'!E30</f>
        <v>0</v>
      </c>
      <c r="K3" s="259"/>
    </row>
    <row r="4" spans="1:12" ht="6" customHeight="1">
      <c r="A4" s="76"/>
    </row>
    <row r="5" spans="1:12" ht="15.75">
      <c r="B5" s="343" t="s">
        <v>287</v>
      </c>
      <c r="C5" s="343"/>
      <c r="D5" s="343"/>
      <c r="F5" s="343" t="s">
        <v>27</v>
      </c>
      <c r="G5" s="343"/>
      <c r="H5" s="343"/>
      <c r="J5" s="343" t="s">
        <v>288</v>
      </c>
      <c r="K5" s="343"/>
    </row>
    <row r="6" spans="1:12" ht="15.75">
      <c r="B6" s="259" t="s">
        <v>289</v>
      </c>
      <c r="C6" s="259" t="s">
        <v>290</v>
      </c>
      <c r="D6" s="259" t="s">
        <v>291</v>
      </c>
      <c r="F6" s="259" t="s">
        <v>289</v>
      </c>
      <c r="G6" s="259" t="s">
        <v>290</v>
      </c>
      <c r="H6" s="259" t="s">
        <v>291</v>
      </c>
      <c r="J6" s="259" t="s">
        <v>292</v>
      </c>
      <c r="K6" s="259" t="s">
        <v>291</v>
      </c>
    </row>
    <row r="7" spans="1:12" ht="15.75">
      <c r="B7" s="263" t="s">
        <v>293</v>
      </c>
      <c r="C7" s="263" t="s">
        <v>293</v>
      </c>
      <c r="D7" s="263" t="s">
        <v>294</v>
      </c>
      <c r="F7" s="263" t="s">
        <v>293</v>
      </c>
      <c r="G7" s="263" t="s">
        <v>293</v>
      </c>
      <c r="H7" s="263" t="s">
        <v>294</v>
      </c>
      <c r="J7" s="96" t="s">
        <v>293</v>
      </c>
      <c r="K7" s="263" t="s">
        <v>294</v>
      </c>
    </row>
    <row r="8" spans="1:12" ht="10.5" customHeight="1">
      <c r="B8" s="62"/>
      <c r="C8" s="62"/>
      <c r="D8" s="97"/>
      <c r="F8" s="62"/>
      <c r="G8" s="62"/>
      <c r="H8" s="97"/>
      <c r="J8" s="62"/>
      <c r="K8" s="97"/>
      <c r="L8" s="97"/>
    </row>
    <row r="9" spans="1:12">
      <c r="A9" s="22" t="s">
        <v>295</v>
      </c>
      <c r="B9" s="9"/>
      <c r="C9" s="62" t="str">
        <f>IF($D$3=0,"",B9/$D$3)</f>
        <v/>
      </c>
      <c r="D9" s="97" t="str">
        <f>IF($D$3=0,"",IF(B9=0,"",B9/$B$52))</f>
        <v/>
      </c>
      <c r="F9" s="9"/>
      <c r="G9" s="62" t="str">
        <f>IF($H$3=0,"",F9/$H$3)</f>
        <v/>
      </c>
      <c r="H9" s="97" t="str">
        <f>IF($H$3=0,"",IF($F$52=0,"",F9/$F$52))</f>
        <v/>
      </c>
      <c r="J9" s="62">
        <f>+B9+F9</f>
        <v>0</v>
      </c>
      <c r="K9" s="97" t="str">
        <f>IF(($D$3+$H$3)=0,"",IF($B$52=0,"",J9/$J$52))</f>
        <v/>
      </c>
    </row>
    <row r="10" spans="1:12" ht="6" customHeight="1">
      <c r="B10" s="62"/>
      <c r="C10" s="62"/>
      <c r="D10" s="97"/>
      <c r="F10" s="62"/>
      <c r="G10" s="62"/>
      <c r="H10" s="97"/>
      <c r="J10" s="62"/>
      <c r="K10" s="97"/>
      <c r="L10" s="97"/>
    </row>
    <row r="11" spans="1:12">
      <c r="A11" s="22" t="s">
        <v>296</v>
      </c>
      <c r="B11" s="62"/>
      <c r="C11" s="62"/>
      <c r="D11" s="97"/>
      <c r="F11" s="62"/>
      <c r="G11" s="62"/>
      <c r="H11" s="97"/>
      <c r="J11" s="62"/>
      <c r="K11" s="97"/>
      <c r="L11" s="97"/>
    </row>
    <row r="12" spans="1:12">
      <c r="A12" s="22" t="s">
        <v>297</v>
      </c>
      <c r="B12" s="9"/>
      <c r="C12" s="62" t="str">
        <f>IF($D$3=0,"",B12/$D$3)</f>
        <v/>
      </c>
      <c r="D12" s="97"/>
      <c r="F12" s="98"/>
      <c r="G12" s="98"/>
      <c r="H12" s="99"/>
      <c r="J12" s="62">
        <f>+B12+F12</f>
        <v>0</v>
      </c>
      <c r="K12" s="97"/>
      <c r="L12" s="97"/>
    </row>
    <row r="13" spans="1:12">
      <c r="A13" s="22" t="s">
        <v>298</v>
      </c>
      <c r="B13" s="9"/>
      <c r="C13" s="62" t="str">
        <f>IF($D$3=0,"",B13/$D$3)</f>
        <v/>
      </c>
      <c r="D13" s="97"/>
      <c r="F13" s="98"/>
      <c r="G13" s="98"/>
      <c r="H13" s="99"/>
      <c r="J13" s="62">
        <f>+B13+F13</f>
        <v>0</v>
      </c>
      <c r="K13" s="97"/>
      <c r="L13" s="97"/>
    </row>
    <row r="14" spans="1:12">
      <c r="A14" s="22" t="s">
        <v>299</v>
      </c>
      <c r="B14" s="62">
        <f>SUM(B12:B13)</f>
        <v>0</v>
      </c>
      <c r="C14" s="62">
        <f>SUM(C12:C13)</f>
        <v>0</v>
      </c>
      <c r="D14" s="97" t="str">
        <f>IF($D$3=0,"",IF(B14=0,"",B14/$B$52))</f>
        <v/>
      </c>
      <c r="F14" s="98"/>
      <c r="G14" s="98"/>
      <c r="H14" s="99"/>
      <c r="J14" s="62">
        <f>SUM(J12:J13)</f>
        <v>0</v>
      </c>
      <c r="K14" s="97" t="str">
        <f>IF(($D$3+$H$3)=0,"",IF($B$52=0,"",J14/$J$52))</f>
        <v/>
      </c>
      <c r="L14" s="97"/>
    </row>
    <row r="15" spans="1:12" ht="6" customHeight="1">
      <c r="B15" s="62"/>
      <c r="C15" s="62"/>
      <c r="D15" s="97"/>
      <c r="F15" s="62"/>
      <c r="G15" s="62"/>
      <c r="H15" s="97"/>
      <c r="J15" s="62"/>
      <c r="K15" s="97"/>
      <c r="L15" s="97"/>
    </row>
    <row r="16" spans="1:12">
      <c r="A16" s="22" t="s">
        <v>300</v>
      </c>
      <c r="B16" s="9"/>
      <c r="C16" s="62" t="str">
        <f>IF($D$3=0,"",B16/$D$3)</f>
        <v/>
      </c>
      <c r="D16" s="97" t="str">
        <f>IF($D$3=0,"",IF(B16=0,"",B16/$B$52))</f>
        <v/>
      </c>
      <c r="F16" s="9"/>
      <c r="G16" s="62" t="str">
        <f>IF($H$3=0,"",F16/$H$3)</f>
        <v/>
      </c>
      <c r="H16" s="97" t="str">
        <f>IF($H$3=0,"",IF($F$52=0,"",F16/$F$52))</f>
        <v/>
      </c>
      <c r="J16" s="62">
        <f>+B16+F16</f>
        <v>0</v>
      </c>
      <c r="K16" s="97" t="str">
        <f>IF(($D$3+$H$3)=0,"",IF($B$52=0,"",J16/$J$52))</f>
        <v/>
      </c>
      <c r="L16" s="97"/>
    </row>
    <row r="17" spans="1:12" ht="6" customHeight="1">
      <c r="B17" s="62"/>
      <c r="C17" s="62"/>
      <c r="D17" s="97"/>
      <c r="F17" s="62"/>
      <c r="G17" s="62"/>
      <c r="H17" s="97"/>
      <c r="J17" s="62"/>
      <c r="K17" s="97"/>
      <c r="L17" s="97"/>
    </row>
    <row r="18" spans="1:12">
      <c r="A18" s="22" t="s">
        <v>301</v>
      </c>
      <c r="B18" s="62"/>
      <c r="C18" s="62"/>
      <c r="D18" s="97"/>
      <c r="F18" s="62"/>
      <c r="G18" s="62"/>
      <c r="H18" s="97"/>
      <c r="J18" s="62"/>
      <c r="K18" s="97"/>
      <c r="L18" s="97"/>
    </row>
    <row r="19" spans="1:12">
      <c r="A19" s="56" t="s">
        <v>302</v>
      </c>
      <c r="B19" s="9"/>
      <c r="C19" s="62" t="str">
        <f>IF($D$3=0,"",B19/$D$3)</f>
        <v/>
      </c>
      <c r="D19" s="97"/>
      <c r="F19" s="9"/>
      <c r="G19" s="62" t="str">
        <f>IF($H$3=0,"",F19/$H$3)</f>
        <v/>
      </c>
      <c r="H19" s="97"/>
      <c r="J19" s="62">
        <f>+B19+F19</f>
        <v>0</v>
      </c>
      <c r="K19" s="97"/>
      <c r="L19" s="97"/>
    </row>
    <row r="20" spans="1:12">
      <c r="A20" s="22" t="s">
        <v>303</v>
      </c>
      <c r="B20" s="9"/>
      <c r="C20" s="62" t="str">
        <f>IF($D$3=0,"",B20/$D$3)</f>
        <v/>
      </c>
      <c r="D20" s="97"/>
      <c r="F20" s="9"/>
      <c r="G20" s="62" t="str">
        <f>IF($H$3=0,"",F20/$H$3)</f>
        <v/>
      </c>
      <c r="H20" s="97"/>
      <c r="J20" s="62">
        <f>+B20+F20</f>
        <v>0</v>
      </c>
      <c r="K20" s="97"/>
      <c r="L20" s="97"/>
    </row>
    <row r="21" spans="1:12">
      <c r="A21" s="22" t="s">
        <v>304</v>
      </c>
      <c r="B21" s="62">
        <f>SUM(B19:B20)</f>
        <v>0</v>
      </c>
      <c r="C21" s="62">
        <f>SUM(C19:C20)</f>
        <v>0</v>
      </c>
      <c r="D21" s="97" t="str">
        <f>IF($D$3=0,"",IF(B21=0,"",B21/$B$52))</f>
        <v/>
      </c>
      <c r="F21" s="62">
        <f>SUM(F19:F20)</f>
        <v>0</v>
      </c>
      <c r="G21" s="62">
        <f>SUM(G19:G20)</f>
        <v>0</v>
      </c>
      <c r="H21" s="97" t="str">
        <f>IF($H$3=0,"",IF($F$52=0,"",F21/$F$52))</f>
        <v/>
      </c>
      <c r="J21" s="62">
        <f>SUM(J19:J20)</f>
        <v>0</v>
      </c>
      <c r="K21" s="97" t="str">
        <f>IF(($D$3+$H$3)=0,"",IF($B$52=0,"",J21/$J$52))</f>
        <v/>
      </c>
      <c r="L21" s="97"/>
    </row>
    <row r="22" spans="1:12" ht="6" customHeight="1">
      <c r="B22" s="62"/>
      <c r="C22" s="62"/>
      <c r="D22" s="97"/>
      <c r="F22" s="62"/>
      <c r="G22" s="62"/>
      <c r="H22" s="97"/>
      <c r="J22" s="62"/>
      <c r="K22" s="97"/>
      <c r="L22" s="97"/>
    </row>
    <row r="23" spans="1:12">
      <c r="A23" s="22" t="s">
        <v>305</v>
      </c>
      <c r="B23" s="62"/>
      <c r="C23" s="62"/>
      <c r="D23" s="97"/>
      <c r="F23" s="62"/>
      <c r="G23" s="62"/>
      <c r="H23" s="97"/>
      <c r="J23" s="62"/>
      <c r="K23" s="97"/>
      <c r="L23" s="97"/>
    </row>
    <row r="24" spans="1:12">
      <c r="A24" s="22" t="s">
        <v>306</v>
      </c>
      <c r="B24" s="9"/>
      <c r="C24" s="62" t="str">
        <f>IF($D$3=0,"",B24/$D$3)</f>
        <v/>
      </c>
      <c r="D24" s="97"/>
      <c r="F24" s="9"/>
      <c r="G24" s="62" t="str">
        <f>IF($H$3=0,"",F24/$H$3)</f>
        <v/>
      </c>
      <c r="H24" s="97"/>
      <c r="J24" s="62">
        <f>+B24+F24</f>
        <v>0</v>
      </c>
      <c r="K24" s="97"/>
      <c r="L24" s="97"/>
    </row>
    <row r="25" spans="1:12">
      <c r="A25" s="22" t="s">
        <v>307</v>
      </c>
      <c r="B25" s="9"/>
      <c r="C25" s="62" t="str">
        <f>IF($D$3=0,"",B25/$D$3)</f>
        <v/>
      </c>
      <c r="D25" s="97"/>
      <c r="F25" s="9"/>
      <c r="G25" s="62" t="str">
        <f>IF($H$3=0,"",F25/$H$3)</f>
        <v/>
      </c>
      <c r="H25" s="97"/>
      <c r="J25" s="62">
        <f>+B25+F25</f>
        <v>0</v>
      </c>
      <c r="K25" s="97"/>
      <c r="L25" s="97"/>
    </row>
    <row r="26" spans="1:12">
      <c r="A26" s="22" t="s">
        <v>308</v>
      </c>
      <c r="B26" s="62">
        <f>SUM(B24:B25)</f>
        <v>0</v>
      </c>
      <c r="C26" s="62">
        <f>SUM(C24:C25)</f>
        <v>0</v>
      </c>
      <c r="D26" s="97" t="str">
        <f>IF($D$3=0,"",IF(B26=0,"",B26/$B$52))</f>
        <v/>
      </c>
      <c r="F26" s="62">
        <f>SUM(F24:F25)</f>
        <v>0</v>
      </c>
      <c r="G26" s="62">
        <f>SUM(G24:G25)</f>
        <v>0</v>
      </c>
      <c r="H26" s="97" t="str">
        <f>IF($H$3=0,"",IF($F$52=0,"",F26/$F$52))</f>
        <v/>
      </c>
      <c r="J26" s="62">
        <f>SUM(J24:J25)</f>
        <v>0</v>
      </c>
      <c r="K26" s="97" t="str">
        <f>IF(($D$3+$H$3)=0,"",IF($B$52=0,"",J26/$J$52))</f>
        <v/>
      </c>
      <c r="L26" s="97"/>
    </row>
    <row r="27" spans="1:12" ht="6" customHeight="1">
      <c r="B27" s="62"/>
      <c r="C27" s="62"/>
      <c r="D27" s="97"/>
      <c r="F27" s="62"/>
      <c r="G27" s="62"/>
      <c r="H27" s="97"/>
      <c r="J27" s="62"/>
      <c r="K27" s="97"/>
      <c r="L27" s="97"/>
    </row>
    <row r="28" spans="1:12">
      <c r="A28" s="22" t="s">
        <v>309</v>
      </c>
      <c r="B28" s="62"/>
      <c r="C28" s="62"/>
      <c r="D28" s="97"/>
      <c r="F28" s="98"/>
      <c r="G28" s="98"/>
      <c r="H28" s="99"/>
      <c r="J28" s="62"/>
      <c r="K28" s="97"/>
      <c r="L28" s="97"/>
    </row>
    <row r="29" spans="1:12">
      <c r="A29" s="22" t="s">
        <v>310</v>
      </c>
      <c r="B29" s="9"/>
      <c r="C29" s="62" t="str">
        <f>IF($D$3=0,"",B29/$D$3)</f>
        <v/>
      </c>
      <c r="D29" s="97"/>
      <c r="F29" s="98"/>
      <c r="G29" s="98"/>
      <c r="H29" s="99"/>
      <c r="J29" s="62">
        <f>+B29+F29</f>
        <v>0</v>
      </c>
      <c r="K29" s="97"/>
      <c r="L29" s="97"/>
    </row>
    <row r="30" spans="1:12">
      <c r="A30" s="22" t="s">
        <v>311</v>
      </c>
      <c r="B30" s="9"/>
      <c r="C30" s="62" t="str">
        <f>IF($D$3=0,"",B30/$D$3)</f>
        <v/>
      </c>
      <c r="D30" s="97"/>
      <c r="F30" s="98"/>
      <c r="G30" s="98"/>
      <c r="H30" s="99"/>
      <c r="J30" s="62">
        <f>+B30+F30</f>
        <v>0</v>
      </c>
      <c r="K30" s="97"/>
      <c r="L30" s="97"/>
    </row>
    <row r="31" spans="1:12">
      <c r="A31" s="22" t="s">
        <v>312</v>
      </c>
      <c r="B31" s="9"/>
      <c r="C31" s="62" t="str">
        <f>IF($D$3=0,"",B31/$D$3)</f>
        <v/>
      </c>
      <c r="D31" s="97"/>
      <c r="F31" s="98"/>
      <c r="G31" s="98"/>
      <c r="H31" s="99"/>
      <c r="J31" s="62">
        <f>+B31+F31</f>
        <v>0</v>
      </c>
      <c r="K31" s="97"/>
      <c r="L31" s="97"/>
    </row>
    <row r="32" spans="1:12">
      <c r="A32" s="22" t="s">
        <v>313</v>
      </c>
      <c r="B32" s="62">
        <f>SUM(B29:B31)</f>
        <v>0</v>
      </c>
      <c r="C32" s="62">
        <f>SUM(C29:C31)</f>
        <v>0</v>
      </c>
      <c r="D32" s="97" t="str">
        <f>IF($D$3=0,"",IF(B32=0,"",B32/$B$52))</f>
        <v/>
      </c>
      <c r="F32" s="98"/>
      <c r="G32" s="98"/>
      <c r="H32" s="99"/>
      <c r="J32" s="62">
        <f>SUM(J29:J31)</f>
        <v>0</v>
      </c>
      <c r="K32" s="97" t="str">
        <f>IF(($D$3+$H$3)=0,"",IF($B$52=0,"",J32/$J$52))</f>
        <v/>
      </c>
      <c r="L32" s="97"/>
    </row>
    <row r="33" spans="1:12" ht="6" customHeight="1">
      <c r="B33" s="62"/>
      <c r="C33" s="62"/>
      <c r="D33" s="97"/>
      <c r="F33" s="62"/>
      <c r="G33" s="62"/>
      <c r="H33" s="97"/>
      <c r="J33" s="62"/>
      <c r="K33" s="97"/>
      <c r="L33" s="97"/>
    </row>
    <row r="34" spans="1:12">
      <c r="A34" s="22" t="s">
        <v>314</v>
      </c>
      <c r="B34" s="62"/>
      <c r="C34" s="62"/>
      <c r="D34" s="97"/>
      <c r="F34" s="62"/>
      <c r="G34" s="62"/>
      <c r="H34" s="97"/>
      <c r="J34" s="62"/>
      <c r="K34" s="97"/>
      <c r="L34" s="97"/>
    </row>
    <row r="35" spans="1:12">
      <c r="A35" s="22" t="s">
        <v>315</v>
      </c>
      <c r="B35" s="9"/>
      <c r="C35" s="62" t="str">
        <f>IF($D$3=0,"",B35/$D$3)</f>
        <v/>
      </c>
      <c r="D35" s="97"/>
      <c r="F35" s="9"/>
      <c r="G35" s="62" t="str">
        <f>IF($H$3=0,"",F35/$H$3)</f>
        <v/>
      </c>
      <c r="H35" s="97"/>
      <c r="J35" s="62">
        <f>+B35+F35</f>
        <v>0</v>
      </c>
      <c r="K35" s="97"/>
      <c r="L35" s="97"/>
    </row>
    <row r="36" spans="1:12">
      <c r="A36" s="22" t="s">
        <v>316</v>
      </c>
      <c r="B36" s="9"/>
      <c r="C36" s="62" t="str">
        <f>IF($D$3=0,"",B36/$D$3)</f>
        <v/>
      </c>
      <c r="D36" s="97"/>
      <c r="F36" s="9"/>
      <c r="G36" s="62" t="str">
        <f>IF($H$3=0,"",F36/$H$3)</f>
        <v/>
      </c>
      <c r="H36" s="97"/>
      <c r="J36" s="62">
        <f>+B36+F36</f>
        <v>0</v>
      </c>
      <c r="K36" s="97"/>
      <c r="L36" s="97"/>
    </row>
    <row r="37" spans="1:12">
      <c r="A37" s="22" t="s">
        <v>317</v>
      </c>
      <c r="B37" s="9"/>
      <c r="C37" s="62" t="str">
        <f>IF($D$3=0,"",B37/$D$3)</f>
        <v/>
      </c>
      <c r="D37" s="97"/>
      <c r="F37" s="9"/>
      <c r="G37" s="62" t="str">
        <f>IF($H$3=0,"",F37/$H$3)</f>
        <v/>
      </c>
      <c r="H37" s="97"/>
      <c r="J37" s="62">
        <f>+B37+F37</f>
        <v>0</v>
      </c>
      <c r="K37" s="97"/>
      <c r="L37" s="97"/>
    </row>
    <row r="38" spans="1:12">
      <c r="A38" s="22" t="s">
        <v>318</v>
      </c>
      <c r="B38" s="62">
        <f>SUM(B35:B37)</f>
        <v>0</v>
      </c>
      <c r="C38" s="62">
        <f>SUM(C35:C37)</f>
        <v>0</v>
      </c>
      <c r="D38" s="97" t="str">
        <f>IF($D$3=0,"",IF(B38=0,"",B38/$B$52))</f>
        <v/>
      </c>
      <c r="F38" s="62">
        <f>SUM(F35:F37)</f>
        <v>0</v>
      </c>
      <c r="G38" s="62">
        <f>SUM(G35:G37)</f>
        <v>0</v>
      </c>
      <c r="H38" s="97" t="str">
        <f>IF($H$3=0,"",IF($F$52=0,"",F38/$F$52))</f>
        <v/>
      </c>
      <c r="J38" s="62">
        <f>SUM(J35:J37)</f>
        <v>0</v>
      </c>
      <c r="K38" s="97" t="str">
        <f>IF(($D$3+$H$3)=0,"",IF($B$52=0,"",J38/$J$52))</f>
        <v/>
      </c>
      <c r="L38" s="97"/>
    </row>
    <row r="39" spans="1:12" ht="6" customHeight="1">
      <c r="B39" s="62"/>
      <c r="C39" s="62"/>
      <c r="D39" s="97"/>
      <c r="F39" s="62"/>
      <c r="G39" s="62"/>
      <c r="H39" s="97"/>
      <c r="J39" s="62"/>
      <c r="K39" s="97"/>
      <c r="L39" s="97"/>
    </row>
    <row r="40" spans="1:12">
      <c r="A40" s="22" t="s">
        <v>319</v>
      </c>
      <c r="B40" s="62"/>
      <c r="C40" s="62"/>
      <c r="D40" s="97"/>
      <c r="F40" s="62"/>
      <c r="G40" s="62"/>
      <c r="H40" s="97"/>
      <c r="J40" s="62"/>
      <c r="K40" s="97"/>
      <c r="L40" s="97"/>
    </row>
    <row r="41" spans="1:12">
      <c r="A41" s="22" t="s">
        <v>320</v>
      </c>
      <c r="B41" s="9"/>
      <c r="C41" s="62" t="str">
        <f>IF($D$3=0,"",B41/$D$3)</f>
        <v/>
      </c>
      <c r="D41" s="97"/>
      <c r="F41" s="98"/>
      <c r="G41" s="98"/>
      <c r="H41" s="99"/>
      <c r="J41" s="62">
        <f>+B41+F41</f>
        <v>0</v>
      </c>
      <c r="K41" s="97"/>
      <c r="L41" s="97"/>
    </row>
    <row r="42" spans="1:12">
      <c r="A42" s="22" t="s">
        <v>321</v>
      </c>
      <c r="B42" s="9"/>
      <c r="C42" s="62" t="str">
        <f>IF($D$3=0,"",B42/$D$3)</f>
        <v/>
      </c>
      <c r="D42" s="97"/>
      <c r="F42" s="98"/>
      <c r="G42" s="98"/>
      <c r="H42" s="99"/>
      <c r="J42" s="62">
        <f>+B42+F42</f>
        <v>0</v>
      </c>
      <c r="K42" s="97"/>
      <c r="L42" s="97"/>
    </row>
    <row r="43" spans="1:12">
      <c r="A43" s="22" t="s">
        <v>322</v>
      </c>
      <c r="B43" s="62">
        <f>SUM(B41:B42)</f>
        <v>0</v>
      </c>
      <c r="C43" s="62">
        <f>SUM(C41:C42)</f>
        <v>0</v>
      </c>
      <c r="D43" s="97" t="str">
        <f>IF($D$3=0,"",IF(B43=0,"",B43/$B$52))</f>
        <v/>
      </c>
      <c r="F43" s="98"/>
      <c r="G43" s="98"/>
      <c r="H43" s="99"/>
      <c r="J43" s="62">
        <f>SUM(J41:J42)</f>
        <v>0</v>
      </c>
      <c r="K43" s="97" t="str">
        <f>IF(($D$3+$H$3)=0,"",IF($B$52=0,"",J43/$J$52))</f>
        <v/>
      </c>
      <c r="L43" s="97"/>
    </row>
    <row r="44" spans="1:12" ht="6" customHeight="1">
      <c r="B44" s="62"/>
      <c r="C44" s="62"/>
      <c r="D44" s="97"/>
      <c r="F44" s="62"/>
      <c r="G44" s="62"/>
      <c r="H44" s="97"/>
      <c r="J44" s="62"/>
      <c r="K44" s="97"/>
      <c r="L44" s="97"/>
    </row>
    <row r="45" spans="1:12">
      <c r="A45" s="22" t="s">
        <v>323</v>
      </c>
      <c r="B45" s="9"/>
      <c r="C45" s="62" t="str">
        <f>IF($D$3=0,"",B45/$D$3)</f>
        <v/>
      </c>
      <c r="D45" s="97" t="str">
        <f>IF($D$3=0,"",IF(B45=0,"",B45/$B$52))</f>
        <v/>
      </c>
      <c r="F45" s="98"/>
      <c r="G45" s="98"/>
      <c r="H45" s="99"/>
      <c r="J45" s="62">
        <f>+B45+F45</f>
        <v>0</v>
      </c>
      <c r="K45" s="97" t="str">
        <f>IF(($D$3+$H$3)=0,"",IF($B$52=0,"",J45/$J$52))</f>
        <v/>
      </c>
      <c r="L45" s="97"/>
    </row>
    <row r="46" spans="1:12" ht="6" customHeight="1">
      <c r="B46" s="62"/>
      <c r="C46" s="62"/>
      <c r="D46" s="97"/>
      <c r="F46" s="62"/>
      <c r="G46" s="62"/>
      <c r="H46" s="97"/>
      <c r="J46" s="62"/>
      <c r="K46" s="97"/>
      <c r="L46" s="97"/>
    </row>
    <row r="47" spans="1:12">
      <c r="A47" s="101" t="s">
        <v>324</v>
      </c>
      <c r="B47" s="62"/>
      <c r="C47" s="62"/>
      <c r="D47" s="97"/>
      <c r="F47" s="62"/>
      <c r="G47" s="62"/>
      <c r="H47" s="97"/>
      <c r="J47" s="62"/>
      <c r="K47" s="97"/>
      <c r="L47" s="97"/>
    </row>
    <row r="48" spans="1:12">
      <c r="A48" s="8"/>
      <c r="B48" s="9"/>
      <c r="C48" s="62" t="str">
        <f>IF($D$3=0,"",B48/$D$3)</f>
        <v/>
      </c>
      <c r="D48" s="97"/>
      <c r="F48" s="98"/>
      <c r="G48" s="98"/>
      <c r="H48" s="99"/>
      <c r="J48" s="62">
        <f>+B48+F48</f>
        <v>0</v>
      </c>
      <c r="K48" s="245"/>
      <c r="L48" s="97"/>
    </row>
    <row r="49" spans="1:12">
      <c r="A49" s="8"/>
      <c r="B49" s="9"/>
      <c r="C49" s="62" t="str">
        <f>IF($D$3=0,"",B49/$D$3)</f>
        <v/>
      </c>
      <c r="D49" s="97" t="str">
        <f>IF($D$3=0,"",IF(B49=0,"",B49/$B$52))</f>
        <v/>
      </c>
      <c r="F49" s="98"/>
      <c r="G49" s="98"/>
      <c r="H49" s="99"/>
      <c r="J49" s="62">
        <f>+B49+F49</f>
        <v>0</v>
      </c>
      <c r="K49" s="97"/>
      <c r="L49" s="97"/>
    </row>
    <row r="50" spans="1:12">
      <c r="A50" s="22" t="s">
        <v>325</v>
      </c>
      <c r="B50" s="239">
        <f>+B48+B49</f>
        <v>0</v>
      </c>
      <c r="C50" s="62">
        <f>SUM(C48:C49)</f>
        <v>0</v>
      </c>
      <c r="D50" s="97" t="str">
        <f>IF($D$3=0,"",IF(B50=0,"",B50/$B$52))</f>
        <v/>
      </c>
      <c r="F50" s="98"/>
      <c r="G50" s="98"/>
      <c r="H50" s="99"/>
      <c r="J50" s="62">
        <f>SUM(J48:J49)</f>
        <v>0</v>
      </c>
      <c r="K50" s="97" t="str">
        <f>IF(($D$3+$H$3)=0,"",IF($B$52=0,"",J50/$J$52))</f>
        <v/>
      </c>
      <c r="L50" s="97"/>
    </row>
    <row r="51" spans="1:12" ht="6" customHeight="1">
      <c r="B51" s="62"/>
      <c r="C51" s="62"/>
      <c r="D51" s="97"/>
      <c r="F51" s="62"/>
      <c r="G51" s="62"/>
      <c r="H51" s="97"/>
      <c r="J51" s="62"/>
      <c r="K51" s="97"/>
      <c r="L51" s="97"/>
    </row>
    <row r="52" spans="1:12" ht="15.75">
      <c r="A52" s="21" t="s">
        <v>326</v>
      </c>
      <c r="B52" s="210">
        <f>SUM(B9,B14,B16,B21,B26,B32,B38,B43,B45,B50)</f>
        <v>0</v>
      </c>
      <c r="C52" s="210">
        <f>SUM(C9,C14,C16,C21,C26,C32,C38,C43,C45,C50)</f>
        <v>0</v>
      </c>
      <c r="D52" s="188" t="str">
        <f>IF($D$3=0,"",IF(B52=0,"",B52/$B$52))</f>
        <v/>
      </c>
      <c r="E52" s="21"/>
      <c r="F52" s="210">
        <f>SUM(F9,F14,F16,F21,F26,F32,F38,F43,F45,F50)</f>
        <v>0</v>
      </c>
      <c r="G52" s="210">
        <f>SUM(G9,G14,G16,G21,G26,G32,G38,G43,G45,G50)</f>
        <v>0</v>
      </c>
      <c r="H52" s="97" t="str">
        <f>IF($H$3=0,"",IF($F$52=0,"",F52/$F$52))</f>
        <v/>
      </c>
      <c r="I52" s="21"/>
      <c r="J52" s="210">
        <f>SUM(J9,J14,J16,J21,J26,J32,J38,J43,J45,J50)</f>
        <v>0</v>
      </c>
      <c r="K52" s="211" t="str">
        <f>IF(SUM(K9,K14,K16,K21,K26,K32,K38,K43,K45,K50)=0,"",SUM(K9,K14,K16,K21,K26,K32,K38,K43,K45,K50))</f>
        <v/>
      </c>
      <c r="L52" s="97"/>
    </row>
    <row r="53" spans="1:12">
      <c r="D53" s="97"/>
      <c r="H53" s="97"/>
      <c r="J53" s="63"/>
      <c r="K53" s="97"/>
      <c r="L53" s="97"/>
    </row>
    <row r="54" spans="1:12">
      <c r="J54" s="63"/>
      <c r="K54" s="97"/>
      <c r="L54" s="97"/>
    </row>
    <row r="55" spans="1:12">
      <c r="K55" s="97"/>
      <c r="L55" s="97"/>
    </row>
    <row r="56" spans="1:12">
      <c r="K56" s="97"/>
      <c r="L56" s="97"/>
    </row>
    <row r="57" spans="1:12">
      <c r="K57" s="97"/>
      <c r="L57" s="97"/>
    </row>
    <row r="58" spans="1:12">
      <c r="K58" s="97"/>
      <c r="L58" s="97"/>
    </row>
    <row r="59" spans="1:12">
      <c r="K59" s="97"/>
      <c r="L59" s="97"/>
    </row>
    <row r="60" spans="1:12">
      <c r="K60" s="97"/>
      <c r="L60" s="97"/>
    </row>
    <row r="61" spans="1:12">
      <c r="K61" s="97"/>
      <c r="L61" s="97"/>
    </row>
    <row r="62" spans="1:12">
      <c r="K62" s="97"/>
      <c r="L62" s="97"/>
    </row>
    <row r="63" spans="1:12">
      <c r="K63" s="97"/>
      <c r="L63" s="97"/>
    </row>
    <row r="64" spans="1:12">
      <c r="K64" s="97"/>
      <c r="L64" s="97"/>
    </row>
  </sheetData>
  <sheetProtection password="CC78" sheet="1" formatCells="0" formatColumns="0" formatRows="0"/>
  <mergeCells count="6">
    <mergeCell ref="B1:K1"/>
    <mergeCell ref="B5:D5"/>
    <mergeCell ref="F5:H5"/>
    <mergeCell ref="J5:K5"/>
    <mergeCell ref="B3:C3"/>
    <mergeCell ref="F3:G3"/>
  </mergeCells>
  <phoneticPr fontId="0" type="noConversion"/>
  <pageMargins left="0.7" right="0.7" top="0.6" bottom="0.6" header="0.3" footer="0.3"/>
  <pageSetup scale="80" fitToHeight="0" orientation="landscape" r:id="rId1"/>
  <headerFooter>
    <oddHeader>&amp;C&amp;KFF0000Restricted</oddHeader>
  </headerFooter>
  <colBreaks count="1" manualBreakCount="1">
    <brk id="11" max="66"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5C87FDFC9125459F308A6B47D54972" ma:contentTypeVersion="11" ma:contentTypeDescription="Create a new document." ma:contentTypeScope="" ma:versionID="46c6d5a0384ecbce5226da1baf955cdf">
  <xsd:schema xmlns:xsd="http://www.w3.org/2001/XMLSchema" xmlns:xs="http://www.w3.org/2001/XMLSchema" xmlns:p="http://schemas.microsoft.com/office/2006/metadata/properties" xmlns:ns1="http://schemas.microsoft.com/sharepoint/v3" xmlns:ns2="0f534587-cddb-4250-ba9c-6ee1e961e4fe" xmlns:ns3="d43a3cca-2f4d-426e-b24c-1140b284b1f6" targetNamespace="http://schemas.microsoft.com/office/2006/metadata/properties" ma:root="true" ma:fieldsID="e00260d6320382b277ed307d3819d814" ns1:_="" ns2:_="" ns3:_="">
    <xsd:import namespace="http://schemas.microsoft.com/sharepoint/v3"/>
    <xsd:import namespace="0f534587-cddb-4250-ba9c-6ee1e961e4fe"/>
    <xsd:import namespace="d43a3cca-2f4d-426e-b24c-1140b284b1f6"/>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534587-cddb-4250-ba9c-6ee1e961e4fe"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a3cca-2f4d-426e-b24c-1140b284b1f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548DD6-A885-4F14-97E4-5B84D1032D5F}"/>
</file>

<file path=customXml/itemProps2.xml><?xml version="1.0" encoding="utf-8"?>
<ds:datastoreItem xmlns:ds="http://schemas.openxmlformats.org/officeDocument/2006/customXml" ds:itemID="{9820FF6B-6B7B-4214-9ADB-14AE78DEBC27}"/>
</file>

<file path=docProps/app.xml><?xml version="1.0" encoding="utf-8"?>
<Properties xmlns="http://schemas.openxmlformats.org/officeDocument/2006/extended-properties" xmlns:vt="http://schemas.openxmlformats.org/officeDocument/2006/docPropsVTypes">
  <Application>Microsoft Excel Online</Application>
  <Manager/>
  <Company>City of Berkeley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RAsterino</dc:creator>
  <cp:keywords/>
  <dc:description/>
  <cp:lastModifiedBy>X</cp:lastModifiedBy>
  <cp:revision/>
  <dcterms:created xsi:type="dcterms:W3CDTF">2003-04-30T16:49:33Z</dcterms:created>
  <dcterms:modified xsi:type="dcterms:W3CDTF">2022-06-28T17:01:35Z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923c1430-dae7-44cb-88d5-d35e34a8330a</vt:lpwstr>
  </property>
  <property fmtid="{D5CDD505-2E9C-101B-9397-08002B2CF9AE}" pid="3" name="TitusCOBClassification">
    <vt:lpwstr>Restricted</vt:lpwstr>
  </property>
  <property fmtid="{D5CDD505-2E9C-101B-9397-08002B2CF9AE}" pid="4" name="TitusVisualMarking">
    <vt:lpwstr>Yes</vt:lpwstr>
  </property>
</Properties>
</file>